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11" activeTab="0"/>
  </bookViews>
  <sheets>
    <sheet name="Полезный отпуск" sheetId="1" r:id="rId1"/>
    <sheet name="Население" sheetId="2" r:id="rId2"/>
    <sheet name="Продажа потерь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2">'Продажа потерь'!#REF!</definedName>
    <definedName name="_xlnm.Print_Area" localSheetId="1">'Население'!$A$1:$D$18</definedName>
    <definedName name="_xlnm.Print_Area" localSheetId="0">'Полезный отпуск'!$A$1:$F$36</definedName>
    <definedName name="_xlnm.Print_Area" localSheetId="2">'Продажа потерь'!$A$5:$D$24</definedName>
  </definedNames>
  <calcPr fullCalcOnLoad="1"/>
</workbook>
</file>

<file path=xl/sharedStrings.xml><?xml version="1.0" encoding="utf-8"?>
<sst xmlns="http://schemas.openxmlformats.org/spreadsheetml/2006/main" count="95" uniqueCount="68">
  <si>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</si>
  <si>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</si>
  <si>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</si>
  <si>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</si>
  <si>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</si>
  <si>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</si>
  <si>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</si>
  <si>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</si>
  <si>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</si>
  <si>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</si>
  <si>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</si>
  <si>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</si>
  <si>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</si>
  <si>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</si>
  <si>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</si>
  <si>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</si>
  <si>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</si>
  <si>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</si>
  <si>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</si>
  <si>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</si>
  <si>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</si>
  <si>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</si>
  <si>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</si>
  <si>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</si>
  <si>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</si>
  <si>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</si>
  <si>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</si>
  <si>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</si>
  <si>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</si>
  <si>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</si>
  <si>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</si>
  <si>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</si>
  <si>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</si>
  <si>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</si>
  <si>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</si>
  <si>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</si>
  <si>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</si>
  <si>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</si>
  <si>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</si>
  <si>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</si>
  <si>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</si>
  <si>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</si>
  <si>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</si>
  <si>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</si>
  <si>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</si>
  <si>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</si>
  <si>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</si>
  <si>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</si>
  <si>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</si>
  <si>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</si>
  <si>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</si>
  <si>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</si>
  <si>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</si>
  <si>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</si>
  <si>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</si>
  <si>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</si>
  <si>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</si>
  <si>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</si>
  <si>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</si>
  <si>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</si>
  <si>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</si>
  <si>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</si>
  <si>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</si>
  <si>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</si>
  <si>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</si>
  <si>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апрель 2013г.</t>
  </si>
  <si>
    <t>.</t>
  </si>
  <si>
    <t>В соответствии с п.20 абз. г 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</si>
</sst>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0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1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1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1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1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1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1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2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3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4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6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7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8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79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0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3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4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8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94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53" borderId="1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172" fontId="3" fillId="53" borderId="19" xfId="0" applyNumberFormat="1" applyFont="1" applyFill="1" applyBorder="1" applyAlignment="1">
      <alignment/>
    </xf>
    <xf numFmtId="217" fontId="0" fillId="0" borderId="0" xfId="0" applyNumberFormat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6" fillId="0" borderId="19" xfId="0" applyFont="1" applyFill="1" applyBorder="1" applyAlignment="1">
      <alignment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38"/>
  <sheetViews>
    <sheetView tabSelected="1" zoomScaleSheetLayoutView="100" zoomScalePageLayoutView="0" workbookViewId="0" topLeftCell="A1">
      <pane xSplit="1" ySplit="10" topLeftCell="E11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3" sqref="A3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8" width="23.125" style="0" customWidth="1"/>
    <col min="9" max="9" width="21.25390625" style="0" customWidth="1"/>
    <col min="10" max="10" width="13.375" style="0" customWidth="1"/>
    <col min="11" max="11" width="12.00390625" style="0" customWidth="1"/>
  </cols>
  <sheetData>
    <row r="1" spans="1:9" ht="36.75" customHeight="1">
      <c r="A1" s="77" t="s">
        <v>20</v>
      </c>
      <c r="B1" s="77"/>
      <c r="C1" s="77"/>
      <c r="D1" s="77"/>
      <c r="E1" s="77"/>
      <c r="F1" s="77"/>
      <c r="G1" s="77"/>
      <c r="H1" s="77"/>
      <c r="I1" s="77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67</v>
      </c>
      <c r="B3" s="2"/>
      <c r="C3" s="2"/>
      <c r="D3" s="2"/>
      <c r="E3" s="2"/>
      <c r="F3" s="2"/>
      <c r="G3" s="2"/>
      <c r="H3" s="2"/>
      <c r="I3" s="2"/>
    </row>
    <row r="4" spans="1:9" ht="0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78" t="s">
        <v>42</v>
      </c>
      <c r="B5" s="78"/>
      <c r="C5" s="78"/>
      <c r="D5" s="78"/>
      <c r="E5" s="78"/>
      <c r="F5" s="78"/>
      <c r="G5" s="78"/>
      <c r="H5" s="78"/>
      <c r="I5" s="78"/>
    </row>
    <row r="6" spans="1:9" ht="19.5" customHeight="1">
      <c r="A6" s="19" t="s">
        <v>30</v>
      </c>
      <c r="B6" s="47" t="s">
        <v>65</v>
      </c>
      <c r="C6" s="2"/>
      <c r="D6" s="53"/>
      <c r="E6" s="2"/>
      <c r="F6" s="2"/>
      <c r="G6" s="2"/>
      <c r="H6" s="2"/>
      <c r="I6" s="2"/>
    </row>
    <row r="7" spans="1:9" ht="15" customHeight="1">
      <c r="A7" s="2"/>
      <c r="B7" s="2"/>
      <c r="C7" s="53"/>
      <c r="D7" s="53"/>
      <c r="E7" s="53"/>
      <c r="F7" s="53"/>
      <c r="G7" s="53"/>
      <c r="H7" s="53"/>
      <c r="I7" s="2"/>
    </row>
    <row r="8" spans="1:10" ht="15" customHeight="1">
      <c r="A8" s="79" t="s">
        <v>0</v>
      </c>
      <c r="B8" s="80" t="s">
        <v>32</v>
      </c>
      <c r="C8" s="81" t="s">
        <v>33</v>
      </c>
      <c r="D8" s="81"/>
      <c r="E8" s="81"/>
      <c r="F8" s="81"/>
      <c r="G8" s="81"/>
      <c r="H8" s="81"/>
      <c r="I8" s="82" t="s">
        <v>1</v>
      </c>
      <c r="J8" s="82"/>
    </row>
    <row r="9" spans="1:10" ht="60" customHeight="1">
      <c r="A9" s="79"/>
      <c r="B9" s="80"/>
      <c r="C9" s="61" t="s">
        <v>34</v>
      </c>
      <c r="D9" s="61" t="s">
        <v>37</v>
      </c>
      <c r="E9" s="61" t="s">
        <v>29</v>
      </c>
      <c r="F9" s="61" t="s">
        <v>58</v>
      </c>
      <c r="G9" s="61" t="s">
        <v>63</v>
      </c>
      <c r="H9" s="61" t="s">
        <v>59</v>
      </c>
      <c r="I9" s="61" t="s">
        <v>60</v>
      </c>
      <c r="J9" s="61" t="s">
        <v>62</v>
      </c>
    </row>
    <row r="10" spans="1:10" ht="15.75">
      <c r="A10" s="29" t="s">
        <v>35</v>
      </c>
      <c r="B10" s="27">
        <f aca="true" t="shared" si="0" ref="B10:H10">B21+B22+B23+B24+B16</f>
        <v>41776.23500000001</v>
      </c>
      <c r="C10" s="27">
        <f t="shared" si="0"/>
        <v>24400.752</v>
      </c>
      <c r="D10" s="27">
        <f>D21+D22+D23+D24+D16</f>
        <v>2318.09</v>
      </c>
      <c r="E10" s="27">
        <f t="shared" si="0"/>
        <v>2254.243</v>
      </c>
      <c r="F10" s="27">
        <f t="shared" si="0"/>
        <v>10136.608</v>
      </c>
      <c r="G10" s="27">
        <f>G21+G22+G23+G24+G16</f>
        <v>10.407</v>
      </c>
      <c r="H10" s="27">
        <f t="shared" si="0"/>
        <v>2656.135</v>
      </c>
      <c r="I10" s="4"/>
      <c r="J10" s="4"/>
    </row>
    <row r="11" spans="1:10" ht="12.75">
      <c r="A11" s="50" t="s">
        <v>51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">
      <c r="A12" s="48" t="s">
        <v>64</v>
      </c>
      <c r="B12" s="28">
        <f aca="true" t="shared" si="1" ref="B12:B19">SUM(C12:H12)</f>
        <v>9.29</v>
      </c>
      <c r="C12" s="63">
        <f aca="true" t="shared" si="2" ref="C12:H12">C14+C15+C13</f>
        <v>1.341</v>
      </c>
      <c r="D12" s="63">
        <f t="shared" si="2"/>
        <v>0</v>
      </c>
      <c r="E12" s="63">
        <f t="shared" si="2"/>
        <v>2.912</v>
      </c>
      <c r="F12" s="63">
        <f t="shared" si="2"/>
        <v>0</v>
      </c>
      <c r="G12" s="63">
        <f t="shared" si="2"/>
        <v>0</v>
      </c>
      <c r="H12" s="63">
        <f t="shared" si="2"/>
        <v>5.037</v>
      </c>
      <c r="I12" s="4"/>
      <c r="J12" s="4"/>
    </row>
    <row r="13" spans="1:10" ht="15">
      <c r="A13" s="48" t="s">
        <v>2</v>
      </c>
      <c r="B13" s="28">
        <f t="shared" si="1"/>
        <v>5.037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2">
        <v>5.037</v>
      </c>
      <c r="I13" s="46">
        <v>327908</v>
      </c>
      <c r="J13" s="46">
        <v>48540.01</v>
      </c>
    </row>
    <row r="14" spans="1:10" ht="15">
      <c r="A14" s="48" t="s">
        <v>4</v>
      </c>
      <c r="B14" s="28">
        <f>SUM(C14:H14)</f>
        <v>4.077</v>
      </c>
      <c r="C14" s="45">
        <v>1.165</v>
      </c>
      <c r="D14" s="28">
        <v>0</v>
      </c>
      <c r="E14" s="45">
        <v>2.912</v>
      </c>
      <c r="F14" s="28">
        <v>0</v>
      </c>
      <c r="G14" s="28">
        <v>0</v>
      </c>
      <c r="H14" s="28">
        <v>0</v>
      </c>
      <c r="I14" s="46">
        <v>700837</v>
      </c>
      <c r="J14" s="46">
        <v>48540.01</v>
      </c>
    </row>
    <row r="15" spans="1:10" ht="15">
      <c r="A15" s="48" t="s">
        <v>5</v>
      </c>
      <c r="B15" s="28">
        <f t="shared" si="1"/>
        <v>0.176</v>
      </c>
      <c r="C15" s="45">
        <v>0.176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46">
        <v>968.253</v>
      </c>
      <c r="J15" s="46">
        <v>48540.01</v>
      </c>
    </row>
    <row r="16" spans="1:10" ht="15">
      <c r="A16" s="48" t="s">
        <v>52</v>
      </c>
      <c r="B16" s="28">
        <f>SUM(C16:H16)</f>
        <v>5344.514</v>
      </c>
      <c r="C16" s="63">
        <f aca="true" t="shared" si="3" ref="C16:H16">C18+C19+C17</f>
        <v>837.015</v>
      </c>
      <c r="D16" s="63">
        <f t="shared" si="3"/>
        <v>0</v>
      </c>
      <c r="E16" s="63">
        <f t="shared" si="3"/>
        <v>1851.364</v>
      </c>
      <c r="F16" s="63">
        <f t="shared" si="3"/>
        <v>0</v>
      </c>
      <c r="G16" s="63">
        <f t="shared" si="3"/>
        <v>0</v>
      </c>
      <c r="H16" s="63">
        <f t="shared" si="3"/>
        <v>2656.135</v>
      </c>
      <c r="I16" s="4"/>
      <c r="J16" s="4"/>
    </row>
    <row r="17" spans="1:10" ht="15">
      <c r="A17" s="48" t="s">
        <v>2</v>
      </c>
      <c r="B17" s="28">
        <f t="shared" si="1"/>
        <v>2656.135</v>
      </c>
      <c r="C17" s="63">
        <v>0</v>
      </c>
      <c r="D17" s="28">
        <v>0</v>
      </c>
      <c r="E17" s="63">
        <v>0</v>
      </c>
      <c r="F17" s="63">
        <v>0</v>
      </c>
      <c r="G17" s="63">
        <v>0</v>
      </c>
      <c r="H17" s="62">
        <v>2656.135</v>
      </c>
      <c r="I17" s="52">
        <v>934</v>
      </c>
      <c r="J17" s="52">
        <v>746.56</v>
      </c>
    </row>
    <row r="18" spans="1:10" ht="15">
      <c r="A18" s="48" t="s">
        <v>4</v>
      </c>
      <c r="B18" s="28">
        <f>SUM(C18:H18)</f>
        <v>2568.837</v>
      </c>
      <c r="C18" s="45">
        <v>717.473</v>
      </c>
      <c r="D18" s="28">
        <v>0</v>
      </c>
      <c r="E18" s="45">
        <v>1851.364</v>
      </c>
      <c r="F18" s="28">
        <v>0</v>
      </c>
      <c r="G18" s="28">
        <v>0</v>
      </c>
      <c r="H18" s="28">
        <v>0</v>
      </c>
      <c r="I18" s="52">
        <v>823</v>
      </c>
      <c r="J18" s="52">
        <v>746.56</v>
      </c>
    </row>
    <row r="19" spans="1:10" ht="15">
      <c r="A19" s="48" t="s">
        <v>5</v>
      </c>
      <c r="B19" s="28">
        <f t="shared" si="1"/>
        <v>119.542</v>
      </c>
      <c r="C19" s="45">
        <v>119.542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52">
        <v>671</v>
      </c>
      <c r="J19" s="52">
        <v>746.56</v>
      </c>
    </row>
    <row r="20" spans="1:10" ht="12.75">
      <c r="A20" s="50" t="s">
        <v>53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5">
      <c r="A21" s="48" t="s">
        <v>2</v>
      </c>
      <c r="B21" s="28">
        <f>SUM(C21:H21)</f>
        <v>6524.245999999999</v>
      </c>
      <c r="C21" s="75">
        <v>4398.704</v>
      </c>
      <c r="D21" s="55">
        <v>2125.542</v>
      </c>
      <c r="E21" s="55">
        <v>0</v>
      </c>
      <c r="F21" s="69">
        <v>0</v>
      </c>
      <c r="G21" s="69">
        <v>0</v>
      </c>
      <c r="H21" s="69">
        <v>0</v>
      </c>
      <c r="I21" s="46">
        <v>1592</v>
      </c>
      <c r="J21" s="64" t="s">
        <v>61</v>
      </c>
    </row>
    <row r="22" spans="1:10" ht="15">
      <c r="A22" s="48" t="s">
        <v>3</v>
      </c>
      <c r="B22" s="28">
        <f aca="true" t="shared" si="4" ref="B22:B31">SUM(C22:H22)</f>
        <v>1536.175</v>
      </c>
      <c r="C22" s="75">
        <v>1525.764</v>
      </c>
      <c r="D22" s="56">
        <v>1.969</v>
      </c>
      <c r="E22" s="55">
        <v>0</v>
      </c>
      <c r="F22" s="69">
        <v>0</v>
      </c>
      <c r="G22" s="55">
        <v>8.442</v>
      </c>
      <c r="H22" s="66">
        <v>0</v>
      </c>
      <c r="I22" s="46">
        <v>1709</v>
      </c>
      <c r="J22" s="64" t="s">
        <v>61</v>
      </c>
    </row>
    <row r="23" spans="1:10" ht="15">
      <c r="A23" s="48" t="s">
        <v>4</v>
      </c>
      <c r="B23" s="28">
        <f t="shared" si="4"/>
        <v>10582.271</v>
      </c>
      <c r="C23" s="75">
        <v>7200.888</v>
      </c>
      <c r="D23" s="56">
        <v>16.909</v>
      </c>
      <c r="E23" s="55"/>
      <c r="F23" s="55">
        <v>3362.509</v>
      </c>
      <c r="G23" s="55">
        <v>1.965</v>
      </c>
      <c r="H23" s="66">
        <v>0</v>
      </c>
      <c r="I23" s="46">
        <v>2067</v>
      </c>
      <c r="J23" s="64" t="s">
        <v>61</v>
      </c>
    </row>
    <row r="24" spans="1:10" ht="15">
      <c r="A24" s="48" t="s">
        <v>5</v>
      </c>
      <c r="B24" s="28">
        <f t="shared" si="4"/>
        <v>17789.029000000002</v>
      </c>
      <c r="C24" s="75">
        <v>10438.381</v>
      </c>
      <c r="D24" s="56">
        <v>173.67</v>
      </c>
      <c r="E24" s="56">
        <v>402.879</v>
      </c>
      <c r="F24" s="56">
        <v>6774.099</v>
      </c>
      <c r="G24" s="70">
        <v>0</v>
      </c>
      <c r="H24" s="66">
        <v>0</v>
      </c>
      <c r="I24" s="46">
        <v>2656</v>
      </c>
      <c r="J24" s="64" t="s">
        <v>61</v>
      </c>
    </row>
    <row r="25" spans="1:10" ht="15.75">
      <c r="A25" s="26" t="s">
        <v>6</v>
      </c>
      <c r="B25" s="26">
        <f t="shared" si="4"/>
        <v>19278.234</v>
      </c>
      <c r="C25" s="26">
        <f aca="true" t="shared" si="5" ref="C25:H25">SUM(C26:C28)</f>
        <v>18798.045</v>
      </c>
      <c r="D25" s="26">
        <f t="shared" si="5"/>
        <v>94.88</v>
      </c>
      <c r="E25" s="26">
        <f t="shared" si="5"/>
        <v>363.008</v>
      </c>
      <c r="F25" s="26">
        <f t="shared" si="5"/>
        <v>22.301</v>
      </c>
      <c r="G25" s="26">
        <f t="shared" si="5"/>
        <v>0</v>
      </c>
      <c r="H25" s="67">
        <f t="shared" si="5"/>
        <v>0</v>
      </c>
      <c r="I25" s="4"/>
      <c r="J25" s="60"/>
    </row>
    <row r="26" spans="1:10" ht="15">
      <c r="A26" s="48" t="s">
        <v>7</v>
      </c>
      <c r="B26" s="28">
        <f t="shared" si="4"/>
        <v>5258.696</v>
      </c>
      <c r="C26" s="76">
        <f>4542.132+240.193</f>
        <v>4782.325</v>
      </c>
      <c r="D26" s="56">
        <f>74.443+16.619</f>
        <v>91.062</v>
      </c>
      <c r="E26" s="56">
        <v>363.008</v>
      </c>
      <c r="F26" s="56">
        <v>22.301</v>
      </c>
      <c r="G26" s="70">
        <v>0</v>
      </c>
      <c r="H26" s="66">
        <v>0</v>
      </c>
      <c r="I26" s="46">
        <v>1507</v>
      </c>
      <c r="J26" s="64" t="s">
        <v>61</v>
      </c>
    </row>
    <row r="27" spans="1:10" ht="24" customHeight="1">
      <c r="A27" s="48" t="s">
        <v>8</v>
      </c>
      <c r="B27" s="28">
        <f t="shared" si="4"/>
        <v>13995.020999999999</v>
      </c>
      <c r="C27" s="76">
        <v>13991.203</v>
      </c>
      <c r="D27" s="56">
        <v>3.818</v>
      </c>
      <c r="E27" s="56">
        <v>0</v>
      </c>
      <c r="F27" s="70">
        <v>0</v>
      </c>
      <c r="G27" s="70">
        <v>0</v>
      </c>
      <c r="H27" s="66">
        <v>0</v>
      </c>
      <c r="I27" s="46">
        <v>829</v>
      </c>
      <c r="J27" s="64" t="s">
        <v>61</v>
      </c>
    </row>
    <row r="28" spans="1:10" ht="15">
      <c r="A28" s="49" t="s">
        <v>9</v>
      </c>
      <c r="B28" s="28">
        <f t="shared" si="4"/>
        <v>24.517</v>
      </c>
      <c r="C28" s="76">
        <v>24.517</v>
      </c>
      <c r="D28" s="56">
        <v>0</v>
      </c>
      <c r="E28" s="56">
        <v>0</v>
      </c>
      <c r="F28" s="70">
        <v>0</v>
      </c>
      <c r="G28" s="70">
        <v>0</v>
      </c>
      <c r="H28" s="66">
        <v>0</v>
      </c>
      <c r="I28" s="46">
        <v>829</v>
      </c>
      <c r="J28" s="64" t="s">
        <v>61</v>
      </c>
    </row>
    <row r="29" spans="1:10" ht="15.75">
      <c r="A29" s="26" t="s">
        <v>10</v>
      </c>
      <c r="B29" s="26">
        <f t="shared" si="4"/>
        <v>41321.275</v>
      </c>
      <c r="C29" s="57">
        <f aca="true" t="shared" si="6" ref="C29:H29">SUM(C30:C31)</f>
        <v>41321.275</v>
      </c>
      <c r="D29" s="57">
        <f t="shared" si="6"/>
        <v>0</v>
      </c>
      <c r="E29" s="57">
        <f t="shared" si="6"/>
        <v>0</v>
      </c>
      <c r="F29" s="57">
        <f t="shared" si="6"/>
        <v>0</v>
      </c>
      <c r="G29" s="57">
        <f t="shared" si="6"/>
        <v>0</v>
      </c>
      <c r="H29" s="68">
        <f t="shared" si="6"/>
        <v>0</v>
      </c>
      <c r="I29" s="4"/>
      <c r="J29" s="60"/>
    </row>
    <row r="30" spans="1:10" ht="15">
      <c r="A30" s="48" t="s">
        <v>11</v>
      </c>
      <c r="B30" s="28">
        <f>SUM(C30:H30)</f>
        <v>32462.132</v>
      </c>
      <c r="C30" s="56">
        <v>32462.132</v>
      </c>
      <c r="D30" s="56">
        <v>0</v>
      </c>
      <c r="E30" s="70">
        <v>0</v>
      </c>
      <c r="F30" s="70">
        <v>0</v>
      </c>
      <c r="G30" s="70">
        <v>0</v>
      </c>
      <c r="H30" s="66">
        <v>0</v>
      </c>
      <c r="I30" s="46">
        <v>1283</v>
      </c>
      <c r="J30" s="64" t="s">
        <v>61</v>
      </c>
    </row>
    <row r="31" spans="1:10" ht="15">
      <c r="A31" s="48" t="s">
        <v>12</v>
      </c>
      <c r="B31" s="28">
        <f t="shared" si="4"/>
        <v>8859.143</v>
      </c>
      <c r="C31" s="56">
        <v>8859.143</v>
      </c>
      <c r="D31" s="56">
        <v>0</v>
      </c>
      <c r="E31" s="70">
        <v>0</v>
      </c>
      <c r="F31" s="70">
        <v>0</v>
      </c>
      <c r="G31" s="70">
        <v>0</v>
      </c>
      <c r="H31" s="66">
        <v>0</v>
      </c>
      <c r="I31" s="46">
        <v>701</v>
      </c>
      <c r="J31" s="64" t="s">
        <v>61</v>
      </c>
    </row>
    <row r="32" spans="1:10" ht="34.5" customHeight="1">
      <c r="A32" s="29" t="s">
        <v>36</v>
      </c>
      <c r="B32" s="65">
        <f>SUM(C32:H32)</f>
        <v>102375.744</v>
      </c>
      <c r="C32" s="58">
        <f aca="true" t="shared" si="7" ref="C32:H32">C31+C30+C28+C27+C26+C24+C23+C22+C21+C16</f>
        <v>84520.072</v>
      </c>
      <c r="D32" s="74">
        <f t="shared" si="7"/>
        <v>2412.97</v>
      </c>
      <c r="E32" s="74">
        <f t="shared" si="7"/>
        <v>2617.251</v>
      </c>
      <c r="F32" s="74">
        <f t="shared" si="7"/>
        <v>10158.909</v>
      </c>
      <c r="G32" s="74">
        <f t="shared" si="7"/>
        <v>10.407</v>
      </c>
      <c r="H32" s="74">
        <f t="shared" si="7"/>
        <v>2656.135</v>
      </c>
      <c r="I32" s="4"/>
      <c r="J32" s="60"/>
    </row>
    <row r="33" ht="12.75">
      <c r="C33" s="54"/>
    </row>
    <row r="34" spans="1:6" ht="13.5" customHeight="1">
      <c r="A34" s="14"/>
      <c r="B34" s="54"/>
      <c r="C34" s="54"/>
      <c r="F34" s="54"/>
    </row>
    <row r="35" spans="1:3" ht="15.75" customHeight="1">
      <c r="A35" s="12"/>
      <c r="C35" s="54"/>
    </row>
    <row r="36" ht="12.75" customHeight="1">
      <c r="A36" s="12"/>
    </row>
    <row r="37" ht="12" customHeight="1">
      <c r="A37" s="12"/>
    </row>
    <row r="38" ht="12.75">
      <c r="C38" t="s">
        <v>66</v>
      </c>
    </row>
  </sheetData>
  <sheetProtection/>
  <mergeCells count="6">
    <mergeCell ref="A1:I1"/>
    <mergeCell ref="A5:I5"/>
    <mergeCell ref="A8:A9"/>
    <mergeCell ref="B8:B9"/>
    <mergeCell ref="C8:H8"/>
    <mergeCell ref="I8:J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BF2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7" t="s">
        <v>20</v>
      </c>
      <c r="B1" s="77"/>
      <c r="C1" s="77"/>
      <c r="D1" s="77"/>
      <c r="E1" s="15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83" t="s">
        <v>22</v>
      </c>
      <c r="B5" s="83"/>
      <c r="C5" s="83"/>
      <c r="D5" s="83"/>
      <c r="E5" s="20"/>
    </row>
    <row r="6" spans="1:5" ht="42" customHeight="1">
      <c r="A6" s="19" t="s">
        <v>30</v>
      </c>
      <c r="B6" s="21" t="str">
        <f>'Полезный отпуск'!B6</f>
        <v>апрель 2013г.</v>
      </c>
      <c r="C6" s="17"/>
      <c r="D6" s="17"/>
      <c r="E6" s="20"/>
    </row>
    <row r="7" spans="1:5" ht="15">
      <c r="A7" s="25"/>
      <c r="B7" s="25"/>
      <c r="C7" s="25"/>
      <c r="D7" s="25"/>
      <c r="E7" s="18"/>
    </row>
    <row r="8" spans="1:4" ht="15">
      <c r="A8" s="85" t="s">
        <v>21</v>
      </c>
      <c r="B8" s="85"/>
      <c r="C8" s="85" t="s">
        <v>25</v>
      </c>
      <c r="D8" s="85"/>
    </row>
    <row r="9" spans="1:4" ht="15">
      <c r="A9" s="23" t="s">
        <v>23</v>
      </c>
      <c r="B9" s="23" t="s">
        <v>24</v>
      </c>
      <c r="C9" s="23" t="s">
        <v>23</v>
      </c>
      <c r="D9" s="23" t="s">
        <v>24</v>
      </c>
    </row>
    <row r="10" spans="1:4" ht="15">
      <c r="A10" s="24">
        <f>'Полезный отпуск'!B32</f>
        <v>102375.744</v>
      </c>
      <c r="B10" s="44">
        <v>214.86</v>
      </c>
      <c r="C10" s="23">
        <f>'Полезный отпуск'!B25</f>
        <v>19278.234</v>
      </c>
      <c r="D10" s="24">
        <f>ROUND(C10/4937*12,3)</f>
        <v>46.858</v>
      </c>
    </row>
    <row r="11" spans="1:5" ht="12.75">
      <c r="A11" s="43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3"/>
      <c r="B13" s="8"/>
      <c r="C13" s="8"/>
      <c r="D13" s="9"/>
      <c r="E13" s="8"/>
    </row>
    <row r="14" spans="1:5" ht="12.75">
      <c r="A14" s="13"/>
      <c r="B14" s="8"/>
      <c r="C14" s="8"/>
      <c r="D14" s="9"/>
      <c r="E14" s="8"/>
    </row>
    <row r="15" spans="1:5" ht="12.75">
      <c r="A15" s="13"/>
      <c r="B15" s="8"/>
      <c r="C15" s="8"/>
      <c r="D15" s="9"/>
      <c r="E15" s="8"/>
    </row>
    <row r="16" spans="1:5" ht="12.75">
      <c r="A16" s="13"/>
      <c r="B16" s="8"/>
      <c r="C16" s="8"/>
      <c r="D16" s="9"/>
      <c r="E16" s="8"/>
    </row>
    <row r="17" spans="1:5" ht="12.75">
      <c r="A17" s="13"/>
      <c r="B17" s="8"/>
      <c r="C17" s="8"/>
      <c r="D17" s="9"/>
      <c r="E17" s="8"/>
    </row>
    <row r="18" spans="1:5" ht="12.75">
      <c r="A18" s="13"/>
      <c r="B18" s="8"/>
      <c r="C18" s="8"/>
      <c r="D18" s="9"/>
      <c r="E18" s="8"/>
    </row>
    <row r="19" spans="1:5" ht="12.75">
      <c r="A19" s="13"/>
      <c r="B19" s="8"/>
      <c r="C19" s="8"/>
      <c r="D19" s="9"/>
      <c r="E19" s="8"/>
    </row>
    <row r="20" spans="1:5" ht="12.75">
      <c r="A20" s="13"/>
      <c r="B20" s="8"/>
      <c r="C20" s="8"/>
      <c r="D20" s="9"/>
      <c r="E20" s="8"/>
    </row>
    <row r="21" spans="1:5" ht="12.75">
      <c r="A21" s="13"/>
      <c r="B21" s="8"/>
      <c r="C21" s="8"/>
      <c r="D21" s="9"/>
      <c r="E21" s="8"/>
    </row>
    <row r="23" spans="1:58" ht="114.75" customHeight="1">
      <c r="A23" s="84"/>
      <c r="B23" s="84"/>
      <c r="C23" s="84"/>
      <c r="D23" s="84"/>
      <c r="E23" s="8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3.2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</row>
    <row r="25" spans="1:58" ht="153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V18"/>
  <sheetViews>
    <sheetView zoomScaleSheetLayoutView="100" zoomScalePageLayoutView="0" workbookViewId="0" topLeftCell="A5">
      <selection activeCell="D12" sqref="D12"/>
    </sheetView>
  </sheetViews>
  <sheetFormatPr defaultColWidth="9.00390625" defaultRowHeight="12.75"/>
  <cols>
    <col min="1" max="1" width="54.125" style="0" customWidth="1"/>
    <col min="2" max="2" width="27.00390625" style="0" customWidth="1"/>
    <col min="3" max="3" width="37.75390625" style="0" customWidth="1"/>
    <col min="4" max="4" width="19.00390625" style="0" customWidth="1"/>
    <col min="6" max="6" width="13.375" style="0" customWidth="1"/>
  </cols>
  <sheetData>
    <row r="1" spans="1:7" ht="49.5" customHeight="1">
      <c r="A1" s="86" t="s">
        <v>28</v>
      </c>
      <c r="B1" s="86"/>
      <c r="C1" s="86"/>
      <c r="D1" s="86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78" t="s">
        <v>41</v>
      </c>
      <c r="B5" s="78"/>
      <c r="C5" s="78"/>
      <c r="D5" s="78"/>
      <c r="E5" s="3"/>
      <c r="F5" s="3"/>
      <c r="G5" s="3"/>
    </row>
    <row r="6" spans="1:7" ht="33" customHeight="1">
      <c r="A6" s="19" t="s">
        <v>30</v>
      </c>
      <c r="B6" s="21" t="str">
        <f>'Полезный отпуск'!B6</f>
        <v>апрель 2013г.</v>
      </c>
      <c r="C6" s="1"/>
      <c r="D6" s="1"/>
      <c r="E6" s="3"/>
      <c r="F6" s="3"/>
      <c r="G6" s="3"/>
    </row>
    <row r="7" spans="1:4" ht="15">
      <c r="A7" s="2"/>
      <c r="B7" s="2"/>
      <c r="C7" s="2"/>
      <c r="D7" s="2"/>
    </row>
    <row r="8" spans="1:22" ht="74.25" customHeight="1">
      <c r="A8" s="16" t="s">
        <v>13</v>
      </c>
      <c r="B8" s="10" t="s">
        <v>34</v>
      </c>
      <c r="C8" s="10" t="s">
        <v>37</v>
      </c>
      <c r="D8" s="10" t="s">
        <v>29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4" ht="15">
      <c r="A9" s="22" t="s">
        <v>45</v>
      </c>
      <c r="B9" s="42">
        <v>0</v>
      </c>
      <c r="C9" s="42">
        <f aca="true" t="shared" si="0" ref="C9:C14">B9</f>
        <v>0</v>
      </c>
      <c r="D9" s="42">
        <f aca="true" t="shared" si="1" ref="D9:D14">B9</f>
        <v>0</v>
      </c>
    </row>
    <row r="10" spans="1:4" ht="15">
      <c r="A10" s="22" t="s">
        <v>46</v>
      </c>
      <c r="B10" s="42">
        <v>100</v>
      </c>
      <c r="C10" s="42">
        <f t="shared" si="0"/>
        <v>100</v>
      </c>
      <c r="D10" s="42">
        <f t="shared" si="1"/>
        <v>100</v>
      </c>
    </row>
    <row r="11" spans="1:4" ht="21.75" customHeight="1">
      <c r="A11" s="22" t="s">
        <v>38</v>
      </c>
      <c r="B11" s="52">
        <v>2.7</v>
      </c>
      <c r="C11" s="4">
        <f t="shared" si="0"/>
        <v>2.7</v>
      </c>
      <c r="D11" s="4">
        <f t="shared" si="1"/>
        <v>2.7</v>
      </c>
    </row>
    <row r="12" spans="1:4" ht="45">
      <c r="A12" s="22" t="s">
        <v>54</v>
      </c>
      <c r="B12" s="52">
        <v>117</v>
      </c>
      <c r="C12" s="4">
        <f t="shared" si="0"/>
        <v>117</v>
      </c>
      <c r="D12" s="4">
        <f t="shared" si="1"/>
        <v>117</v>
      </c>
    </row>
    <row r="13" spans="1:6" ht="45">
      <c r="A13" s="22" t="s">
        <v>55</v>
      </c>
      <c r="B13" s="52">
        <f>ROUND(0.2057478*B14,2)</f>
        <v>154.59</v>
      </c>
      <c r="C13" s="4">
        <f t="shared" si="0"/>
        <v>154.59</v>
      </c>
      <c r="D13" s="4">
        <f t="shared" si="1"/>
        <v>154.59</v>
      </c>
      <c r="F13" s="59"/>
    </row>
    <row r="14" spans="1:4" ht="45">
      <c r="A14" s="22" t="s">
        <v>47</v>
      </c>
      <c r="B14" s="73">
        <v>751.34</v>
      </c>
      <c r="C14" s="4">
        <f t="shared" si="0"/>
        <v>751.34</v>
      </c>
      <c r="D14" s="4">
        <f t="shared" si="1"/>
        <v>751.34</v>
      </c>
    </row>
    <row r="15" spans="1:4" ht="46.5" customHeight="1">
      <c r="A15" s="22" t="s">
        <v>56</v>
      </c>
      <c r="B15" s="4">
        <f>B11+B12+B14</f>
        <v>871.0400000000001</v>
      </c>
      <c r="C15" s="4">
        <f>C11+C12+C14</f>
        <v>871.0400000000001</v>
      </c>
      <c r="D15" s="4">
        <f>D11+D12+D14</f>
        <v>871.0400000000001</v>
      </c>
    </row>
    <row r="16" spans="1:4" ht="60">
      <c r="A16" s="22" t="s">
        <v>57</v>
      </c>
      <c r="B16" s="4">
        <f>B14+B13+B11</f>
        <v>908.6300000000001</v>
      </c>
      <c r="C16" s="4">
        <f>C14+C13+C11</f>
        <v>908.6300000000001</v>
      </c>
      <c r="D16" s="4">
        <f>D14+D13+D11</f>
        <v>908.6300000000001</v>
      </c>
    </row>
    <row r="18" spans="1:4" ht="48" customHeight="1">
      <c r="A18" s="88" t="s">
        <v>48</v>
      </c>
      <c r="B18" s="88"/>
      <c r="C18" s="88"/>
      <c r="D18" s="88"/>
    </row>
  </sheetData>
  <sheetProtection/>
  <mergeCells count="12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E8:F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F8" sqref="F8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2" t="s">
        <v>14</v>
      </c>
      <c r="B1" s="92"/>
      <c r="C1" s="92"/>
      <c r="D1" s="92"/>
    </row>
    <row r="2" spans="1:4" ht="15">
      <c r="A2" s="30"/>
      <c r="B2" s="30"/>
      <c r="C2" s="30"/>
      <c r="D2" s="30"/>
    </row>
    <row r="3" spans="1:4" ht="15">
      <c r="A3" s="30" t="s">
        <v>18</v>
      </c>
      <c r="B3" s="30"/>
      <c r="C3" s="30"/>
      <c r="D3" s="30"/>
    </row>
    <row r="4" spans="1:4" ht="15">
      <c r="A4" s="30"/>
      <c r="B4" s="30"/>
      <c r="C4" s="30"/>
      <c r="D4" s="30"/>
    </row>
    <row r="5" spans="1:4" ht="15" customHeight="1">
      <c r="A5" s="90" t="s">
        <v>50</v>
      </c>
      <c r="B5" s="90"/>
      <c r="C5" s="90"/>
      <c r="D5" s="90"/>
    </row>
    <row r="6" spans="1:4" ht="24" customHeight="1">
      <c r="A6" s="31" t="s">
        <v>30</v>
      </c>
      <c r="B6" s="32" t="str">
        <f>'Полезный отпуск'!B6</f>
        <v>апрель 2013г.</v>
      </c>
      <c r="C6" s="30"/>
      <c r="D6" s="30"/>
    </row>
    <row r="7" spans="1:4" ht="15">
      <c r="A7" s="30"/>
      <c r="B7" s="30"/>
      <c r="C7" s="30"/>
      <c r="D7" s="30"/>
    </row>
    <row r="8" spans="1:4" ht="41.25" customHeight="1">
      <c r="A8" s="33" t="s">
        <v>39</v>
      </c>
      <c r="B8" s="34" t="s">
        <v>40</v>
      </c>
      <c r="C8" s="35" t="s">
        <v>16</v>
      </c>
      <c r="D8" s="35" t="s">
        <v>1</v>
      </c>
    </row>
    <row r="9" spans="1:6" ht="15">
      <c r="A9" s="33" t="s">
        <v>19</v>
      </c>
      <c r="B9" s="33" t="s">
        <v>15</v>
      </c>
      <c r="C9" s="41">
        <v>484.165</v>
      </c>
      <c r="D9" s="37">
        <f>'Продажа потерь'!B14</f>
        <v>751.34</v>
      </c>
      <c r="F9" s="71"/>
    </row>
    <row r="10" spans="1:6" ht="15">
      <c r="A10" s="33" t="s">
        <v>19</v>
      </c>
      <c r="B10" s="33" t="s">
        <v>43</v>
      </c>
      <c r="C10" s="41">
        <v>0.837</v>
      </c>
      <c r="D10" s="37">
        <f>'Продажа потерь'!B14</f>
        <v>751.34</v>
      </c>
      <c r="F10" s="72"/>
    </row>
    <row r="11" spans="1:6" ht="15">
      <c r="A11" s="33" t="s">
        <v>19</v>
      </c>
      <c r="B11" s="38" t="s">
        <v>17</v>
      </c>
      <c r="C11" s="41">
        <v>0.018</v>
      </c>
      <c r="D11" s="37">
        <f>'Продажа потерь'!B14</f>
        <v>751.34</v>
      </c>
      <c r="F11" s="71"/>
    </row>
    <row r="12" spans="1:5" ht="15">
      <c r="A12" s="91" t="s">
        <v>31</v>
      </c>
      <c r="B12" s="91"/>
      <c r="C12" s="36">
        <f>SUM(C9:C11)</f>
        <v>485.02</v>
      </c>
      <c r="D12" s="33"/>
      <c r="E12" s="9"/>
    </row>
    <row r="13" spans="1:5" ht="15">
      <c r="A13" s="39"/>
      <c r="B13" s="39"/>
      <c r="C13" s="40"/>
      <c r="D13" s="39"/>
      <c r="E13" s="9"/>
    </row>
    <row r="14" spans="1:4" ht="70.5" customHeight="1">
      <c r="A14" s="89" t="s">
        <v>49</v>
      </c>
      <c r="B14" s="89"/>
      <c r="C14" s="89"/>
      <c r="D14" s="89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1"/>
      <c r="B18" s="11"/>
      <c r="C18" s="11"/>
      <c r="D18" s="11"/>
      <c r="E18" s="11"/>
      <c r="F18" s="11"/>
      <c r="G18" s="11"/>
      <c r="H18" s="11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2" t="s">
        <v>14</v>
      </c>
      <c r="B1" s="92"/>
      <c r="C1" s="92"/>
      <c r="D1" s="92"/>
    </row>
    <row r="2" spans="1:4" ht="15">
      <c r="A2" s="30"/>
      <c r="B2" s="30"/>
      <c r="C2" s="30"/>
      <c r="D2" s="30"/>
    </row>
    <row r="3" spans="1:2" ht="34.5" customHeight="1">
      <c r="A3" s="19" t="str">
        <f>'Полезный отпуск'!A6</f>
        <v>Отчетный период:</v>
      </c>
      <c r="B3" s="21" t="str">
        <f>'Полезный отпуск'!B6</f>
        <v>апрель 2013г.</v>
      </c>
    </row>
    <row r="5" spans="1:4" ht="39" customHeight="1">
      <c r="A5" s="93" t="s">
        <v>44</v>
      </c>
      <c r="B5" s="93"/>
      <c r="C5" s="93"/>
      <c r="D5" s="93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2014-05-16T07:08:53Z</dcterms:modified>
  <cp:category/>
  <cp:version/>
  <cp:contentType/>
  <cp:contentStatus/>
</cp:coreProperties>
</file>