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611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отпуск'!$A$1:$F$36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<sst xmlns="http://schemas.openxmlformats.org/spreadsheetml/2006/main" count="97" uniqueCount="70">
  <si>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</si>
  <si>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</si>
  <si>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</si>
  <si>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</si>
  <si>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</si>
  <si>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</si>
  <si>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</si>
  <si>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</si>
  <si>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</si>
  <si>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</si>
  <si>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ОПП</t>
  </si>
  <si>
    <t>ОАО "Нальчикэнергосбыт"</t>
  </si>
  <si>
    <t>ОАО "Энергосбытовая компания"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</si>
  <si>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</si>
  <si>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</si>
  <si>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</si>
  <si>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</si>
  <si>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</si>
  <si>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</si>
  <si>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>ОАО "ЮМЭК"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</si>
  <si>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</si>
  <si>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</si>
  <si>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</si>
  <si>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</si>
  <si>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</si>
  <si>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</si>
  <si>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</si>
  <si>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</si>
  <si>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</si>
  <si>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</si>
  <si>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</si>
  <si>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</si>
  <si>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</si>
  <si>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</si>
  <si>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</si>
  <si>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</si>
  <si>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</si>
  <si>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</si>
  <si>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</si>
  <si>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</si>
  <si>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</si>
  <si>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</si>
  <si>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</si>
  <si>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</si>
  <si>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</si>
  <si>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</si>
  <si>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</si>
  <si>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</si>
  <si>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</si>
  <si>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 xml:space="preserve">         Цены на покупную электроэнергию (мощность) на розничном  рынке привязаны к средневзвешенной нерегулируемой цене на покупную электроэнергию (мощность) оптового рынка, которая публикуются Коммерческим Оператором в соотвествии с правилами оптового и розничного рынков до 10 числа месяца следующего за отчетным.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</si>
  <si>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</si>
  <si>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</si>
  <si>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</si>
  <si>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</si>
  <si>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</si>
  <si>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</si>
  <si>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</si>
  <si>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</si>
  <si>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ОАО "Нальчикская  городская электросетевая компания"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</si>
  <si>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</si>
  <si>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</si>
  <si>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</si>
  <si>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</si>
  <si>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</si>
  <si>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</si>
  <si>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</si>
  <si>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</si>
  <si>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</si>
  <si>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>ноябрь 2013г.</t>
  </si>
  <si>
    <t>В соответствии с п.20 абз. г ) и е) Стандарта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</si>
</sst>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5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03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" fillId="0" borderId="19" xfId="0" applyFont="1" applyBorder="1" applyAlignment="1">
      <alignment wrapText="1"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31" fillId="53" borderId="19" xfId="0" applyFont="1" applyFill="1" applyBorder="1" applyAlignment="1">
      <alignment horizontal="center" vertical="center" wrapText="1"/>
    </xf>
    <xf numFmtId="172" fontId="31" fillId="0" borderId="19" xfId="0" applyNumberFormat="1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2" fontId="68" fillId="0" borderId="19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left" wrapText="1"/>
    </xf>
    <xf numFmtId="0" fontId="4" fillId="32" borderId="27" xfId="0" applyFont="1" applyFill="1" applyBorder="1" applyAlignment="1" applyProtection="1">
      <alignment horizontal="left" vertical="center" wrapText="1"/>
      <protection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3" fillId="53" borderId="19" xfId="0" applyFont="1" applyFill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Fill="1" applyBorder="1" applyAlignment="1">
      <alignment horizontal="center" vertical="center" wrapText="1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3" fillId="0" borderId="19" xfId="0" applyNumberFormat="1" applyFont="1" applyFill="1" applyBorder="1" applyAlignment="1">
      <alignment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3" fillId="0" borderId="19" xfId="0" applyNumberFormat="1" applyFont="1" applyBorder="1" applyAlignment="1">
      <alignment horizontal="right"/>
    </xf>
    <xf numFmtId="172" fontId="3" fillId="53" borderId="19" xfId="0" applyNumberFormat="1" applyFont="1" applyFill="1" applyBorder="1" applyAlignment="1">
      <alignment horizontal="right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177" fontId="70" fillId="0" borderId="0" xfId="0" applyNumberFormat="1" applyFont="1" applyFill="1" applyAlignment="1">
      <alignment horizontal="left"/>
    </xf>
    <xf numFmtId="0" fontId="91" fillId="55" borderId="19" xfId="0" applyFont="1" applyFill="1" applyBorder="1" applyAlignment="1">
      <alignment horizontal="center" vertical="center" wrapText="1"/>
    </xf>
    <xf numFmtId="0" fontId="5" fillId="55" borderId="28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/>
    </xf>
    <xf numFmtId="4" fontId="6" fillId="0" borderId="19" xfId="0" applyNumberFormat="1" applyFont="1" applyFill="1" applyBorder="1" applyAlignment="1" applyProtection="1">
      <alignment/>
      <protection locked="0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9" fontId="3" fillId="0" borderId="28" xfId="0" applyNumberFormat="1" applyFont="1" applyBorder="1" applyAlignment="1">
      <alignment horizontal="center" vertical="center" wrapText="1"/>
    </xf>
    <xf numFmtId="179" fontId="3" fillId="0" borderId="29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33" xfId="0" applyFont="1" applyBorder="1" applyAlignment="1">
      <alignment/>
    </xf>
    <xf numFmtId="0" fontId="5" fillId="0" borderId="0" xfId="0" applyFont="1" applyFill="1" applyAlignment="1">
      <alignment horizontal="center" vertical="center" wrapText="1"/>
    </xf>
    <xf numFmtId="0" fontId="66" fillId="0" borderId="0" xfId="0" applyNumberFormat="1" applyFont="1" applyAlignment="1">
      <alignment horizontal="justify" wrapText="1"/>
    </xf>
    <xf numFmtId="0" fontId="5" fillId="0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0" borderId="0" xfId="0" applyFont="1" applyAlignment="1">
      <alignment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K37"/>
  <sheetViews>
    <sheetView tabSelected="1" zoomScale="96" zoomScaleNormal="96" zoomScaleSheetLayoutView="100" zoomScalePageLayoutView="0" workbookViewId="0" topLeftCell="A1">
      <pane xSplit="1" ySplit="10" topLeftCell="B11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A3" sqref="A3"/>
    </sheetView>
  </sheetViews>
  <sheetFormatPr defaultColWidth="9.00390625" defaultRowHeight="12.75"/>
  <cols>
    <col min="1" max="1" width="52.25390625" style="0" customWidth="1"/>
    <col min="2" max="2" width="15.75390625" style="0" customWidth="1"/>
    <col min="3" max="3" width="27.375" style="0" customWidth="1"/>
    <col min="4" max="4" width="35.875" style="0" customWidth="1"/>
    <col min="5" max="5" width="20.00390625" style="0" customWidth="1"/>
    <col min="6" max="9" width="23.125" style="0" customWidth="1"/>
    <col min="10" max="10" width="21.25390625" style="0" customWidth="1"/>
    <col min="11" max="11" width="13.375" style="0" customWidth="1"/>
    <col min="12" max="12" width="12.00390625" style="0" customWidth="1"/>
  </cols>
  <sheetData>
    <row r="1" spans="1:10" ht="36.75" customHeight="1">
      <c r="A1" s="81" t="s">
        <v>20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>
      <c r="A3" s="2" t="s">
        <v>69</v>
      </c>
      <c r="B3" s="2"/>
      <c r="C3" s="2"/>
      <c r="D3" s="2"/>
      <c r="E3" s="2"/>
      <c r="F3" s="2"/>
      <c r="G3" s="2"/>
      <c r="H3" s="2"/>
      <c r="I3" s="2"/>
      <c r="J3" s="2"/>
    </row>
    <row r="4" spans="1:10" ht="0.75" customHeight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7.25" customHeight="1">
      <c r="A5" s="82" t="s">
        <v>42</v>
      </c>
      <c r="B5" s="82"/>
      <c r="C5" s="82"/>
      <c r="D5" s="82"/>
      <c r="E5" s="82"/>
      <c r="F5" s="82"/>
      <c r="G5" s="82"/>
      <c r="H5" s="82"/>
      <c r="I5" s="82"/>
      <c r="J5" s="82"/>
    </row>
    <row r="6" spans="1:10" ht="19.5" customHeight="1">
      <c r="A6" s="17" t="s">
        <v>30</v>
      </c>
      <c r="B6" s="42" t="s">
        <v>68</v>
      </c>
      <c r="C6" s="2"/>
      <c r="D6" s="48"/>
      <c r="E6" s="48"/>
      <c r="F6" s="2"/>
      <c r="G6" s="2"/>
      <c r="H6" s="2"/>
      <c r="I6" s="2"/>
      <c r="J6" s="2"/>
    </row>
    <row r="7" spans="1:10" ht="15" customHeight="1" hidden="1">
      <c r="A7" s="2"/>
      <c r="B7" s="2"/>
      <c r="C7" s="48"/>
      <c r="D7" s="48"/>
      <c r="E7" s="48"/>
      <c r="F7" s="48"/>
      <c r="G7" s="48"/>
      <c r="H7" s="48"/>
      <c r="I7" s="48"/>
      <c r="J7" s="2"/>
    </row>
    <row r="8" spans="1:11" ht="15" customHeight="1">
      <c r="A8" s="83" t="s">
        <v>0</v>
      </c>
      <c r="B8" s="85" t="s">
        <v>32</v>
      </c>
      <c r="C8" s="87" t="s">
        <v>33</v>
      </c>
      <c r="D8" s="88"/>
      <c r="E8" s="88"/>
      <c r="F8" s="88"/>
      <c r="G8" s="88"/>
      <c r="H8" s="89"/>
      <c r="I8" s="53"/>
      <c r="J8" s="90" t="s">
        <v>1</v>
      </c>
      <c r="K8" s="90"/>
    </row>
    <row r="9" spans="1:11" ht="60" customHeight="1">
      <c r="A9" s="84"/>
      <c r="B9" s="86"/>
      <c r="C9" s="74" t="s">
        <v>34</v>
      </c>
      <c r="D9" s="74" t="s">
        <v>37</v>
      </c>
      <c r="E9" s="74" t="s">
        <v>29</v>
      </c>
      <c r="F9" s="74" t="s">
        <v>58</v>
      </c>
      <c r="G9" s="74" t="s">
        <v>63</v>
      </c>
      <c r="H9" s="74" t="s">
        <v>59</v>
      </c>
      <c r="I9" s="74" t="s">
        <v>65</v>
      </c>
      <c r="J9" s="54" t="s">
        <v>60</v>
      </c>
      <c r="K9" s="54" t="s">
        <v>62</v>
      </c>
    </row>
    <row r="10" spans="1:11" ht="15.75">
      <c r="A10" s="26" t="s">
        <v>35</v>
      </c>
      <c r="B10" s="24">
        <f>B21+B22+B23+B24+B16</f>
        <v>49437.513</v>
      </c>
      <c r="C10" s="24">
        <f aca="true" t="shared" si="0" ref="C10:H10">C21+C22+C23+C24+C16</f>
        <v>27903.736999999997</v>
      </c>
      <c r="D10" s="24">
        <f>D21+D22+D23+D24+D16</f>
        <v>2357.186</v>
      </c>
      <c r="E10" s="24">
        <f>E21+E22+E23+E24+E16</f>
        <v>2084.413</v>
      </c>
      <c r="F10" s="24">
        <f t="shared" si="0"/>
        <v>14109.473000000002</v>
      </c>
      <c r="G10" s="24">
        <f>G21+G22+G23+G24+G16</f>
        <v>77.31700000000001</v>
      </c>
      <c r="H10" s="24">
        <f t="shared" si="0"/>
        <v>2794.779</v>
      </c>
      <c r="I10" s="24">
        <f>I21+I22+I23+I24+I16</f>
        <v>110.608</v>
      </c>
      <c r="J10" s="4"/>
      <c r="K10" s="4"/>
    </row>
    <row r="11" spans="1:11" ht="12.75">
      <c r="A11" s="45" t="s">
        <v>51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</row>
    <row r="12" spans="1:11" ht="15">
      <c r="A12" s="43" t="s">
        <v>64</v>
      </c>
      <c r="B12" s="25">
        <f aca="true" t="shared" si="1" ref="B12:B19">SUM(C12:I12)</f>
        <v>9.084</v>
      </c>
      <c r="C12" s="56">
        <f aca="true" t="shared" si="2" ref="C12:H12">C14+C15+C13</f>
        <v>1.537</v>
      </c>
      <c r="D12" s="56">
        <f t="shared" si="2"/>
        <v>0</v>
      </c>
      <c r="E12" s="56">
        <f t="shared" si="2"/>
        <v>2.105</v>
      </c>
      <c r="F12" s="56">
        <f t="shared" si="2"/>
        <v>0</v>
      </c>
      <c r="G12" s="56">
        <f t="shared" si="2"/>
        <v>0</v>
      </c>
      <c r="H12" s="56">
        <f t="shared" si="2"/>
        <v>5.442</v>
      </c>
      <c r="I12" s="56">
        <f>I14+I15+I13</f>
        <v>0</v>
      </c>
      <c r="J12" s="4"/>
      <c r="K12" s="4"/>
    </row>
    <row r="13" spans="1:11" ht="15">
      <c r="A13" s="43" t="s">
        <v>2</v>
      </c>
      <c r="B13" s="25">
        <f t="shared" si="1"/>
        <v>5.442</v>
      </c>
      <c r="C13" s="56">
        <v>0</v>
      </c>
      <c r="D13" s="56">
        <v>0</v>
      </c>
      <c r="E13" s="56">
        <v>0</v>
      </c>
      <c r="F13" s="56">
        <v>0</v>
      </c>
      <c r="G13" s="56">
        <v>0</v>
      </c>
      <c r="H13" s="55">
        <v>5.442</v>
      </c>
      <c r="I13" s="25">
        <v>0</v>
      </c>
      <c r="J13" s="41">
        <v>327908</v>
      </c>
      <c r="K13" s="41">
        <v>53119.6</v>
      </c>
    </row>
    <row r="14" spans="1:11" ht="15">
      <c r="A14" s="43" t="s">
        <v>4</v>
      </c>
      <c r="B14" s="25">
        <f t="shared" si="1"/>
        <v>3.4859999999999998</v>
      </c>
      <c r="C14" s="40">
        <v>1.381</v>
      </c>
      <c r="D14" s="25">
        <v>0</v>
      </c>
      <c r="E14" s="40">
        <v>2.105</v>
      </c>
      <c r="F14" s="25">
        <v>0</v>
      </c>
      <c r="G14" s="25">
        <v>0</v>
      </c>
      <c r="H14" s="25">
        <v>0</v>
      </c>
      <c r="I14" s="25">
        <v>0</v>
      </c>
      <c r="J14" s="41">
        <v>700837</v>
      </c>
      <c r="K14" s="41">
        <v>53119.6</v>
      </c>
    </row>
    <row r="15" spans="1:11" ht="15">
      <c r="A15" s="43" t="s">
        <v>5</v>
      </c>
      <c r="B15" s="25">
        <f t="shared" si="1"/>
        <v>0.156</v>
      </c>
      <c r="C15" s="40">
        <v>0.156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41">
        <v>968.253</v>
      </c>
      <c r="K15" s="41">
        <v>53119.6</v>
      </c>
    </row>
    <row r="16" spans="1:11" ht="15">
      <c r="A16" s="43" t="s">
        <v>52</v>
      </c>
      <c r="B16" s="25">
        <f t="shared" si="1"/>
        <v>5309.152</v>
      </c>
      <c r="C16" s="56">
        <f aca="true" t="shared" si="3" ref="C16:H16">C18+C19+C17</f>
        <v>953.832</v>
      </c>
      <c r="D16" s="56">
        <f t="shared" si="3"/>
        <v>0</v>
      </c>
      <c r="E16" s="56">
        <f>E18+E19+E17</f>
        <v>1560.541</v>
      </c>
      <c r="F16" s="56">
        <f t="shared" si="3"/>
        <v>0</v>
      </c>
      <c r="G16" s="56">
        <f t="shared" si="3"/>
        <v>0</v>
      </c>
      <c r="H16" s="56">
        <f t="shared" si="3"/>
        <v>2794.779</v>
      </c>
      <c r="I16" s="56">
        <f>I18+I19+I17</f>
        <v>0</v>
      </c>
      <c r="J16" s="4"/>
      <c r="K16" s="4"/>
    </row>
    <row r="17" spans="1:11" ht="15">
      <c r="A17" s="43" t="s">
        <v>2</v>
      </c>
      <c r="B17" s="25">
        <f t="shared" si="1"/>
        <v>2794.779</v>
      </c>
      <c r="C17" s="56">
        <v>0</v>
      </c>
      <c r="D17" s="25">
        <v>0</v>
      </c>
      <c r="E17" s="56">
        <v>0</v>
      </c>
      <c r="F17" s="56">
        <v>0</v>
      </c>
      <c r="G17" s="56">
        <v>0</v>
      </c>
      <c r="H17" s="55">
        <v>2794.779</v>
      </c>
      <c r="I17" s="25">
        <v>0</v>
      </c>
      <c r="J17" s="47">
        <v>934</v>
      </c>
      <c r="K17" s="47">
        <v>828.68</v>
      </c>
    </row>
    <row r="18" spans="1:11" ht="15">
      <c r="A18" s="43" t="s">
        <v>4</v>
      </c>
      <c r="B18" s="25">
        <f t="shared" si="1"/>
        <v>2414.354</v>
      </c>
      <c r="C18" s="40">
        <v>853.813</v>
      </c>
      <c r="D18" s="25">
        <v>0</v>
      </c>
      <c r="E18" s="40">
        <v>1560.541</v>
      </c>
      <c r="F18" s="25">
        <v>0</v>
      </c>
      <c r="G18" s="25">
        <v>0</v>
      </c>
      <c r="H18" s="25">
        <v>0</v>
      </c>
      <c r="I18" s="25">
        <v>0</v>
      </c>
      <c r="J18" s="47">
        <v>823</v>
      </c>
      <c r="K18" s="47">
        <v>828.68</v>
      </c>
    </row>
    <row r="19" spans="1:11" ht="15">
      <c r="A19" s="43" t="s">
        <v>5</v>
      </c>
      <c r="B19" s="25">
        <f t="shared" si="1"/>
        <v>100.019</v>
      </c>
      <c r="C19" s="40">
        <v>100.019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47">
        <v>671</v>
      </c>
      <c r="K19" s="47">
        <v>828.68</v>
      </c>
    </row>
    <row r="20" spans="1:11" ht="12.75">
      <c r="A20" s="45" t="s">
        <v>53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</row>
    <row r="21" spans="1:11" ht="15">
      <c r="A21" s="43" t="s">
        <v>2</v>
      </c>
      <c r="B21" s="25">
        <f aca="true" t="shared" si="4" ref="B21:B29">SUM(C21:I21)</f>
        <v>7052.630000000001</v>
      </c>
      <c r="C21" s="65">
        <v>4847.72</v>
      </c>
      <c r="D21" s="50">
        <v>2115.775</v>
      </c>
      <c r="E21" s="50">
        <v>0</v>
      </c>
      <c r="F21" s="50">
        <v>89.135</v>
      </c>
      <c r="G21" s="62">
        <v>0</v>
      </c>
      <c r="H21" s="62">
        <v>0</v>
      </c>
      <c r="I21" s="62">
        <v>0</v>
      </c>
      <c r="J21" s="41">
        <v>1592</v>
      </c>
      <c r="K21" s="57" t="s">
        <v>61</v>
      </c>
    </row>
    <row r="22" spans="1:11" ht="15">
      <c r="A22" s="43" t="s">
        <v>3</v>
      </c>
      <c r="B22" s="25">
        <f t="shared" si="4"/>
        <v>1875.6119999999999</v>
      </c>
      <c r="C22" s="65">
        <v>1864.3</v>
      </c>
      <c r="D22" s="51">
        <v>1.484</v>
      </c>
      <c r="E22" s="50">
        <v>0</v>
      </c>
      <c r="F22" s="50">
        <v>0</v>
      </c>
      <c r="G22" s="50">
        <v>9.828</v>
      </c>
      <c r="H22" s="59">
        <v>0</v>
      </c>
      <c r="I22" s="59">
        <v>0</v>
      </c>
      <c r="J22" s="41">
        <v>1709</v>
      </c>
      <c r="K22" s="57" t="s">
        <v>61</v>
      </c>
    </row>
    <row r="23" spans="1:11" ht="15">
      <c r="A23" s="43" t="s">
        <v>4</v>
      </c>
      <c r="B23" s="25">
        <f t="shared" si="4"/>
        <v>13801.634999999998</v>
      </c>
      <c r="C23" s="65">
        <v>9088.388</v>
      </c>
      <c r="D23" s="51">
        <v>31.943</v>
      </c>
      <c r="E23" s="50">
        <v>95.70600000000013</v>
      </c>
      <c r="F23" s="50">
        <v>4424.961</v>
      </c>
      <c r="G23" s="50">
        <v>67.489</v>
      </c>
      <c r="H23" s="59">
        <v>0</v>
      </c>
      <c r="I23" s="80">
        <v>93.148</v>
      </c>
      <c r="J23" s="41">
        <v>2067</v>
      </c>
      <c r="K23" s="57" t="s">
        <v>61</v>
      </c>
    </row>
    <row r="24" spans="1:11" ht="15">
      <c r="A24" s="43" t="s">
        <v>5</v>
      </c>
      <c r="B24" s="25">
        <f t="shared" si="4"/>
        <v>21398.483999999997</v>
      </c>
      <c r="C24" s="65">
        <v>11149.497</v>
      </c>
      <c r="D24" s="51">
        <v>207.984</v>
      </c>
      <c r="E24" s="51">
        <v>428.166</v>
      </c>
      <c r="F24" s="51">
        <v>9595.377</v>
      </c>
      <c r="G24" s="50">
        <v>0</v>
      </c>
      <c r="H24" s="59">
        <v>0</v>
      </c>
      <c r="I24" s="80">
        <v>17.46</v>
      </c>
      <c r="J24" s="41">
        <v>2656</v>
      </c>
      <c r="K24" s="57" t="s">
        <v>61</v>
      </c>
    </row>
    <row r="25" spans="1:11" ht="15.75">
      <c r="A25" s="23" t="s">
        <v>6</v>
      </c>
      <c r="B25" s="23">
        <f>SUM(C25:I25)</f>
        <v>30545.321</v>
      </c>
      <c r="C25" s="23">
        <f aca="true" t="shared" si="5" ref="C25:I25">SUM(C26:C28)</f>
        <v>19534.003</v>
      </c>
      <c r="D25" s="23">
        <f t="shared" si="5"/>
        <v>119.568</v>
      </c>
      <c r="E25" s="23">
        <f t="shared" si="5"/>
        <v>530.869</v>
      </c>
      <c r="F25" s="23">
        <f t="shared" si="5"/>
        <v>10360.881000000001</v>
      </c>
      <c r="G25" s="23">
        <f t="shared" si="5"/>
        <v>0</v>
      </c>
      <c r="H25" s="60">
        <f t="shared" si="5"/>
        <v>0</v>
      </c>
      <c r="I25" s="60">
        <f t="shared" si="5"/>
        <v>0</v>
      </c>
      <c r="J25" s="4"/>
      <c r="K25" s="53"/>
    </row>
    <row r="26" spans="1:11" ht="15">
      <c r="A26" s="43" t="s">
        <v>7</v>
      </c>
      <c r="B26" s="25">
        <f t="shared" si="4"/>
        <v>14472.219000000001</v>
      </c>
      <c r="C26" s="79">
        <v>4977.777</v>
      </c>
      <c r="D26" s="51">
        <v>88.848</v>
      </c>
      <c r="E26" s="51">
        <v>530.869</v>
      </c>
      <c r="F26" s="51">
        <f>8654.277+220.448</f>
        <v>8874.725</v>
      </c>
      <c r="G26" s="63">
        <v>0</v>
      </c>
      <c r="H26" s="59">
        <v>0</v>
      </c>
      <c r="I26" s="59">
        <v>0</v>
      </c>
      <c r="J26" s="41">
        <v>1507</v>
      </c>
      <c r="K26" s="57" t="s">
        <v>61</v>
      </c>
    </row>
    <row r="27" spans="1:11" ht="24" customHeight="1">
      <c r="A27" s="43" t="s">
        <v>8</v>
      </c>
      <c r="B27" s="25">
        <f t="shared" si="4"/>
        <v>15293.9</v>
      </c>
      <c r="C27" s="79">
        <v>14533.214</v>
      </c>
      <c r="D27" s="51">
        <v>14.356</v>
      </c>
      <c r="E27" s="51">
        <v>0</v>
      </c>
      <c r="F27" s="51">
        <v>746.33</v>
      </c>
      <c r="G27" s="63">
        <v>0</v>
      </c>
      <c r="H27" s="59">
        <v>0</v>
      </c>
      <c r="I27" s="59">
        <v>0</v>
      </c>
      <c r="J27" s="41">
        <v>829</v>
      </c>
      <c r="K27" s="57" t="s">
        <v>61</v>
      </c>
    </row>
    <row r="28" spans="1:11" ht="15">
      <c r="A28" s="44" t="s">
        <v>9</v>
      </c>
      <c r="B28" s="25">
        <f t="shared" si="4"/>
        <v>779.202</v>
      </c>
      <c r="C28" s="66">
        <v>23.012</v>
      </c>
      <c r="D28" s="51">
        <v>16.364</v>
      </c>
      <c r="E28" s="51">
        <v>0</v>
      </c>
      <c r="F28" s="51">
        <v>739.826</v>
      </c>
      <c r="G28" s="63">
        <v>0</v>
      </c>
      <c r="H28" s="59">
        <v>0</v>
      </c>
      <c r="I28" s="59">
        <v>0</v>
      </c>
      <c r="J28" s="41">
        <v>829</v>
      </c>
      <c r="K28" s="57" t="s">
        <v>61</v>
      </c>
    </row>
    <row r="29" spans="1:11" ht="15.75">
      <c r="A29" s="23" t="s">
        <v>10</v>
      </c>
      <c r="B29" s="23">
        <f t="shared" si="4"/>
        <v>7965</v>
      </c>
      <c r="C29" s="52">
        <f aca="true" t="shared" si="6" ref="C29:H29">SUM(C30:C31)</f>
        <v>7965</v>
      </c>
      <c r="D29" s="52">
        <f t="shared" si="6"/>
        <v>0</v>
      </c>
      <c r="E29" s="52">
        <f t="shared" si="6"/>
        <v>0</v>
      </c>
      <c r="F29" s="52">
        <f t="shared" si="6"/>
        <v>0</v>
      </c>
      <c r="G29" s="52">
        <f t="shared" si="6"/>
        <v>0</v>
      </c>
      <c r="H29" s="61">
        <f t="shared" si="6"/>
        <v>0</v>
      </c>
      <c r="I29" s="61">
        <f>SUM(I30:I31)</f>
        <v>0</v>
      </c>
      <c r="J29" s="4"/>
      <c r="K29" s="53"/>
    </row>
    <row r="30" spans="1:11" ht="15">
      <c r="A30" s="43" t="s">
        <v>11</v>
      </c>
      <c r="B30" s="25">
        <f>SUM(C30:H30)</f>
        <v>0</v>
      </c>
      <c r="C30" s="51">
        <v>0</v>
      </c>
      <c r="D30" s="51">
        <v>0</v>
      </c>
      <c r="E30" s="63">
        <v>0</v>
      </c>
      <c r="F30" s="63">
        <v>0</v>
      </c>
      <c r="G30" s="63">
        <v>0</v>
      </c>
      <c r="H30" s="59">
        <v>0</v>
      </c>
      <c r="I30" s="59">
        <v>0</v>
      </c>
      <c r="J30" s="41">
        <v>1283</v>
      </c>
      <c r="K30" s="57" t="s">
        <v>61</v>
      </c>
    </row>
    <row r="31" spans="1:11" ht="15">
      <c r="A31" s="43" t="s">
        <v>12</v>
      </c>
      <c r="B31" s="25">
        <f>SUM(C31:I31)</f>
        <v>7965</v>
      </c>
      <c r="C31" s="51">
        <v>7965</v>
      </c>
      <c r="D31" s="51">
        <v>0</v>
      </c>
      <c r="E31" s="63">
        <v>0</v>
      </c>
      <c r="F31" s="63">
        <v>0</v>
      </c>
      <c r="G31" s="63">
        <v>0</v>
      </c>
      <c r="H31" s="59">
        <v>0</v>
      </c>
      <c r="I31" s="59">
        <v>0</v>
      </c>
      <c r="J31" s="41">
        <v>701</v>
      </c>
      <c r="K31" s="57" t="s">
        <v>61</v>
      </c>
    </row>
    <row r="32" spans="1:11" ht="34.5" customHeight="1">
      <c r="A32" s="26" t="s">
        <v>36</v>
      </c>
      <c r="B32" s="58">
        <f>SUM(C32:I32)</f>
        <v>87947.83399999999</v>
      </c>
      <c r="C32" s="64">
        <f aca="true" t="shared" si="7" ref="C32:I32">C31+C30+C28+C27+C26+C24+C23+C22+C21+C16</f>
        <v>55402.740000000005</v>
      </c>
      <c r="D32" s="64">
        <f t="shared" si="7"/>
        <v>2476.754</v>
      </c>
      <c r="E32" s="64">
        <f t="shared" si="7"/>
        <v>2615.282</v>
      </c>
      <c r="F32" s="64">
        <f t="shared" si="7"/>
        <v>24470.354</v>
      </c>
      <c r="G32" s="64">
        <f t="shared" si="7"/>
        <v>77.31700000000001</v>
      </c>
      <c r="H32" s="64">
        <f t="shared" si="7"/>
        <v>2794.779</v>
      </c>
      <c r="I32" s="64">
        <f t="shared" si="7"/>
        <v>110.608</v>
      </c>
      <c r="J32" s="4"/>
      <c r="K32" s="53"/>
    </row>
    <row r="33" ht="12.75">
      <c r="C33" s="49"/>
    </row>
    <row r="34" spans="1:6" ht="13.5" customHeight="1">
      <c r="A34" s="13"/>
      <c r="B34" s="49"/>
      <c r="C34" s="49"/>
      <c r="F34" s="49"/>
    </row>
    <row r="35" spans="1:6" ht="15.75" customHeight="1">
      <c r="A35" s="11"/>
      <c r="C35" s="49"/>
      <c r="F35" s="49"/>
    </row>
    <row r="36" spans="1:3" ht="12.75" customHeight="1">
      <c r="A36" s="11"/>
      <c r="B36" s="49"/>
      <c r="C36" s="49"/>
    </row>
    <row r="37" spans="1:3" ht="12" customHeight="1">
      <c r="A37" s="11"/>
      <c r="C37" s="49"/>
    </row>
  </sheetData>
  <sheetProtection/>
  <mergeCells count="6">
    <mergeCell ref="A1:J1"/>
    <mergeCell ref="A5:J5"/>
    <mergeCell ref="A8:A9"/>
    <mergeCell ref="B8:B9"/>
    <mergeCell ref="C8:H8"/>
    <mergeCell ref="J8:K8"/>
  </mergeCells>
  <printOptions/>
  <pageMargins left="0.25" right="0.29" top="0.2" bottom="0.6" header="0.5" footer="0.5"/>
  <pageSetup fitToHeight="1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4999699890613556"/>
    <pageSetUpPr fitToPage="1"/>
  </sheetPr>
  <dimension ref="A1:V18"/>
  <sheetViews>
    <sheetView zoomScaleSheetLayoutView="100" zoomScalePageLayoutView="0" workbookViewId="0" topLeftCell="A7">
      <selection activeCell="B13" sqref="B13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93" t="s">
        <v>28</v>
      </c>
      <c r="B1" s="93"/>
      <c r="C1" s="93"/>
      <c r="D1" s="93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26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82" t="s">
        <v>41</v>
      </c>
      <c r="B5" s="82"/>
      <c r="C5" s="82"/>
      <c r="D5" s="82"/>
      <c r="E5" s="3"/>
      <c r="F5" s="3"/>
      <c r="G5" s="3"/>
    </row>
    <row r="6" spans="1:7" ht="33" customHeight="1">
      <c r="A6" s="17" t="s">
        <v>30</v>
      </c>
      <c r="B6" s="19" t="str">
        <f>'Полезный отпуск'!B6</f>
        <v>ноябрь 2013г.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75" t="s">
        <v>13</v>
      </c>
      <c r="B8" s="77" t="s">
        <v>34</v>
      </c>
      <c r="C8" s="77" t="s">
        <v>37</v>
      </c>
      <c r="D8" s="77" t="s">
        <v>29</v>
      </c>
      <c r="E8" s="77" t="s">
        <v>66</v>
      </c>
      <c r="F8" s="77" t="s">
        <v>67</v>
      </c>
      <c r="G8" s="94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</row>
    <row r="9" spans="1:6" ht="15">
      <c r="A9" s="76" t="s">
        <v>45</v>
      </c>
      <c r="B9" s="70">
        <v>0</v>
      </c>
      <c r="C9" s="70">
        <f aca="true" t="shared" si="0" ref="C9:C14">B9</f>
        <v>0</v>
      </c>
      <c r="D9" s="70">
        <f aca="true" t="shared" si="1" ref="D9:D14">B9</f>
        <v>0</v>
      </c>
      <c r="E9" s="70">
        <v>0</v>
      </c>
      <c r="F9" s="70">
        <v>0</v>
      </c>
    </row>
    <row r="10" spans="1:6" ht="15">
      <c r="A10" s="76" t="s">
        <v>46</v>
      </c>
      <c r="B10" s="70">
        <v>100</v>
      </c>
      <c r="C10" s="70">
        <f t="shared" si="0"/>
        <v>100</v>
      </c>
      <c r="D10" s="70">
        <f t="shared" si="1"/>
        <v>100</v>
      </c>
      <c r="E10" s="70">
        <v>100</v>
      </c>
      <c r="F10" s="70">
        <v>100</v>
      </c>
    </row>
    <row r="11" spans="1:6" ht="21.75" customHeight="1">
      <c r="A11" s="76" t="s">
        <v>38</v>
      </c>
      <c r="B11" s="72">
        <v>2.3</v>
      </c>
      <c r="C11" s="71">
        <f t="shared" si="0"/>
        <v>2.3</v>
      </c>
      <c r="D11" s="71">
        <f t="shared" si="1"/>
        <v>2.3</v>
      </c>
      <c r="E11" s="71">
        <f>B11</f>
        <v>2.3</v>
      </c>
      <c r="F11" s="71">
        <f>B11</f>
        <v>2.3</v>
      </c>
    </row>
    <row r="12" spans="1:6" ht="45">
      <c r="A12" s="76" t="s">
        <v>54</v>
      </c>
      <c r="B12" s="72">
        <v>199</v>
      </c>
      <c r="C12" s="71">
        <f>B12</f>
        <v>199</v>
      </c>
      <c r="D12" s="71">
        <f t="shared" si="1"/>
        <v>199</v>
      </c>
      <c r="E12" s="71">
        <f>B12</f>
        <v>199</v>
      </c>
      <c r="F12" s="71">
        <f>B12</f>
        <v>199</v>
      </c>
    </row>
    <row r="13" spans="1:6" ht="45">
      <c r="A13" s="76" t="s">
        <v>55</v>
      </c>
      <c r="B13" s="72">
        <v>236.96</v>
      </c>
      <c r="C13" s="71">
        <f t="shared" si="0"/>
        <v>236.96</v>
      </c>
      <c r="D13" s="71">
        <f t="shared" si="1"/>
        <v>236.96</v>
      </c>
      <c r="E13" s="71">
        <f>B13</f>
        <v>236.96</v>
      </c>
      <c r="F13" s="71">
        <f>B13</f>
        <v>236.96</v>
      </c>
    </row>
    <row r="14" spans="1:6" ht="45">
      <c r="A14" s="76" t="s">
        <v>47</v>
      </c>
      <c r="B14" s="72">
        <v>908.04</v>
      </c>
      <c r="C14" s="71">
        <f t="shared" si="0"/>
        <v>908.04</v>
      </c>
      <c r="D14" s="71">
        <f t="shared" si="1"/>
        <v>908.04</v>
      </c>
      <c r="E14" s="71">
        <f>B14</f>
        <v>908.04</v>
      </c>
      <c r="F14" s="71">
        <f>B14</f>
        <v>908.04</v>
      </c>
    </row>
    <row r="15" spans="1:6" ht="46.5" customHeight="1">
      <c r="A15" s="76" t="s">
        <v>56</v>
      </c>
      <c r="B15" s="71">
        <f>B11+B12+B14</f>
        <v>1109.34</v>
      </c>
      <c r="C15" s="71">
        <f>C11+C12+C14</f>
        <v>1109.34</v>
      </c>
      <c r="D15" s="71">
        <f>D11+D12+D14</f>
        <v>1109.34</v>
      </c>
      <c r="E15" s="70">
        <f>E11+E12+E14</f>
        <v>1109.34</v>
      </c>
      <c r="F15" s="70">
        <f>F11+F12+F14</f>
        <v>1109.34</v>
      </c>
    </row>
    <row r="16" spans="1:6" ht="60">
      <c r="A16" s="76" t="s">
        <v>57</v>
      </c>
      <c r="B16" s="71">
        <f>B14+B13+B11</f>
        <v>1147.3</v>
      </c>
      <c r="C16" s="71">
        <f>C14+C13+C11</f>
        <v>1147.3</v>
      </c>
      <c r="D16" s="71">
        <f>D14+D13+D11</f>
        <v>1147.3</v>
      </c>
      <c r="E16" s="70">
        <f>E14+E13+E11</f>
        <v>1147.3</v>
      </c>
      <c r="F16" s="70">
        <f>F14+F13+F11</f>
        <v>1147.3</v>
      </c>
    </row>
    <row r="18" spans="1:4" ht="48" customHeight="1">
      <c r="A18" s="91" t="s">
        <v>48</v>
      </c>
      <c r="B18" s="91"/>
      <c r="C18" s="91"/>
      <c r="D18" s="91"/>
    </row>
  </sheetData>
  <sheetProtection/>
  <mergeCells count="11">
    <mergeCell ref="A1:D1"/>
    <mergeCell ref="A5:D5"/>
    <mergeCell ref="S8:T8"/>
    <mergeCell ref="M8:N8"/>
    <mergeCell ref="G8:H8"/>
    <mergeCell ref="A18:D18"/>
    <mergeCell ref="I8:J8"/>
    <mergeCell ref="K8:L8"/>
    <mergeCell ref="U8:V8"/>
    <mergeCell ref="Q8:R8"/>
    <mergeCell ref="O8:P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-0.4999699890613556"/>
  </sheetPr>
  <dimension ref="A1:BF25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81" t="s">
        <v>20</v>
      </c>
      <c r="B1" s="81"/>
      <c r="C1" s="81"/>
      <c r="D1" s="81"/>
      <c r="E1" s="14"/>
    </row>
    <row r="2" spans="1:4" ht="15">
      <c r="A2" s="2"/>
      <c r="B2" s="2"/>
      <c r="C2" s="2"/>
      <c r="D2" s="2"/>
    </row>
    <row r="3" spans="1:4" ht="15">
      <c r="A3" s="2" t="s">
        <v>27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95" t="s">
        <v>22</v>
      </c>
      <c r="B5" s="95"/>
      <c r="C5" s="95"/>
      <c r="D5" s="95"/>
      <c r="E5" s="18"/>
    </row>
    <row r="6" spans="1:5" ht="42" customHeight="1">
      <c r="A6" s="17" t="s">
        <v>30</v>
      </c>
      <c r="B6" s="19" t="str">
        <f>'Полезный отпуск'!B6</f>
        <v>ноябрь 2013г.</v>
      </c>
      <c r="C6" s="15"/>
      <c r="D6" s="15"/>
      <c r="E6" s="18"/>
    </row>
    <row r="7" spans="1:5" ht="15">
      <c r="A7" s="22"/>
      <c r="B7" s="22"/>
      <c r="C7" s="22"/>
      <c r="D7" s="22"/>
      <c r="E7" s="16"/>
    </row>
    <row r="8" spans="1:4" ht="15">
      <c r="A8" s="97" t="s">
        <v>21</v>
      </c>
      <c r="B8" s="97"/>
      <c r="C8" s="97" t="s">
        <v>25</v>
      </c>
      <c r="D8" s="97"/>
    </row>
    <row r="9" spans="1:4" ht="15">
      <c r="A9" s="20" t="s">
        <v>23</v>
      </c>
      <c r="B9" s="20" t="s">
        <v>24</v>
      </c>
      <c r="C9" s="20" t="s">
        <v>23</v>
      </c>
      <c r="D9" s="20" t="s">
        <v>24</v>
      </c>
    </row>
    <row r="10" spans="1:4" ht="15">
      <c r="A10" s="21">
        <f>'Полезный отпуск'!B32</f>
        <v>87947.83399999999</v>
      </c>
      <c r="B10" s="39">
        <v>240.689</v>
      </c>
      <c r="C10" s="20">
        <f>'Полезный отпуск'!B25</f>
        <v>30545.321</v>
      </c>
      <c r="D10" s="21">
        <f>ROUND(C10/4937*12,3)</f>
        <v>74.244</v>
      </c>
    </row>
    <row r="11" spans="1:5" ht="12.75">
      <c r="A11" s="38"/>
      <c r="B11" s="8"/>
      <c r="C11" s="8"/>
      <c r="D11" s="9"/>
      <c r="E11" s="8"/>
    </row>
    <row r="12" spans="2:5" ht="12.75">
      <c r="B12" s="8"/>
      <c r="C12" s="8"/>
      <c r="D12" s="9"/>
      <c r="E12" s="8"/>
    </row>
    <row r="13" spans="1:5" ht="12.75">
      <c r="A13" s="12"/>
      <c r="B13" s="8"/>
      <c r="C13" s="8"/>
      <c r="D13" s="9"/>
      <c r="E13" s="8"/>
    </row>
    <row r="14" spans="1:5" ht="12.75">
      <c r="A14" s="12"/>
      <c r="B14" s="8"/>
      <c r="C14" s="8"/>
      <c r="D14" s="9"/>
      <c r="E14" s="8"/>
    </row>
    <row r="15" spans="1:5" ht="12.75">
      <c r="A15" s="12"/>
      <c r="B15" s="8"/>
      <c r="C15" s="8"/>
      <c r="D15" s="9"/>
      <c r="E15" s="8"/>
    </row>
    <row r="16" spans="1:5" ht="12.75">
      <c r="A16" s="12"/>
      <c r="B16" s="8"/>
      <c r="C16" s="8"/>
      <c r="D16" s="9"/>
      <c r="E16" s="8"/>
    </row>
    <row r="17" spans="1:5" ht="12.75">
      <c r="A17" s="12"/>
      <c r="B17" s="8"/>
      <c r="C17" s="8"/>
      <c r="D17" s="9"/>
      <c r="E17" s="8"/>
    </row>
    <row r="18" spans="1:5" ht="12.75">
      <c r="A18" s="12"/>
      <c r="B18" s="8"/>
      <c r="C18" s="8"/>
      <c r="D18" s="9"/>
      <c r="E18" s="8"/>
    </row>
    <row r="19" spans="1:5" ht="12.75">
      <c r="A19" s="12"/>
      <c r="B19" s="8"/>
      <c r="C19" s="8"/>
      <c r="D19" s="9"/>
      <c r="E19" s="8"/>
    </row>
    <row r="20" spans="1:5" ht="12.75">
      <c r="A20" s="12"/>
      <c r="B20" s="8"/>
      <c r="C20" s="8"/>
      <c r="D20" s="9"/>
      <c r="E20" s="8"/>
    </row>
    <row r="21" spans="1:5" ht="12.75">
      <c r="A21" s="12"/>
      <c r="B21" s="8"/>
      <c r="C21" s="8"/>
      <c r="D21" s="9"/>
      <c r="E21" s="8"/>
    </row>
    <row r="23" spans="1:58" ht="114.75" customHeight="1">
      <c r="A23" s="96"/>
      <c r="B23" s="96"/>
      <c r="C23" s="96"/>
      <c r="D23" s="96"/>
      <c r="E23" s="96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</row>
    <row r="24" spans="1:58" ht="143.25" customHeight="1">
      <c r="A24" s="96"/>
      <c r="B24" s="96"/>
      <c r="C24" s="96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  <c r="AA24" s="96"/>
      <c r="AB24" s="96"/>
      <c r="AC24" s="96"/>
      <c r="AD24" s="96"/>
      <c r="AE24" s="96"/>
      <c r="AF24" s="96"/>
      <c r="AG24" s="96"/>
      <c r="AH24" s="96"/>
      <c r="AI24" s="96"/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96"/>
      <c r="BF24" s="96"/>
    </row>
    <row r="25" spans="1:58" ht="153.75" customHeight="1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  <c r="AA25" s="96"/>
      <c r="AB25" s="96"/>
      <c r="AC25" s="96"/>
      <c r="AD25" s="96"/>
      <c r="AE25" s="96"/>
      <c r="AF25" s="96"/>
      <c r="AG25" s="96"/>
      <c r="AH25" s="96"/>
      <c r="AI25" s="96"/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BE25" s="96"/>
      <c r="BF25" s="96"/>
    </row>
  </sheetData>
  <sheetProtection/>
  <mergeCells count="29"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H21"/>
  <sheetViews>
    <sheetView zoomScalePageLayoutView="0" workbookViewId="0" topLeftCell="A1">
      <pane xSplit="1" ySplit="1" topLeftCell="B2" activePane="bottomRight" state="frozen"/>
      <selection pane="topLeft" activeCell="C32" sqref="C32"/>
      <selection pane="topRight" activeCell="C32" sqref="C32"/>
      <selection pane="bottomLeft" activeCell="C32" sqref="C32"/>
      <selection pane="bottomRight" activeCell="C10" sqref="C10"/>
    </sheetView>
  </sheetViews>
  <sheetFormatPr defaultColWidth="9.00390625" defaultRowHeight="12.75"/>
  <cols>
    <col min="1" max="2" width="37.875" style="0" customWidth="1"/>
    <col min="3" max="4" width="22.625" style="0" customWidth="1"/>
    <col min="6" max="6" width="16.875" style="0" customWidth="1"/>
  </cols>
  <sheetData>
    <row r="1" spans="1:4" ht="69" customHeight="1">
      <c r="A1" s="101" t="s">
        <v>14</v>
      </c>
      <c r="B1" s="101"/>
      <c r="C1" s="101"/>
      <c r="D1" s="101"/>
    </row>
    <row r="2" spans="1:4" ht="15">
      <c r="A2" s="27"/>
      <c r="B2" s="27"/>
      <c r="C2" s="27"/>
      <c r="D2" s="27"/>
    </row>
    <row r="3" spans="1:4" ht="15">
      <c r="A3" s="27" t="s">
        <v>18</v>
      </c>
      <c r="B3" s="27"/>
      <c r="C3" s="27"/>
      <c r="D3" s="27"/>
    </row>
    <row r="4" spans="1:4" ht="15">
      <c r="A4" s="27"/>
      <c r="B4" s="27"/>
      <c r="C4" s="27"/>
      <c r="D4" s="27"/>
    </row>
    <row r="5" spans="1:4" ht="15" customHeight="1">
      <c r="A5" s="99" t="s">
        <v>50</v>
      </c>
      <c r="B5" s="99"/>
      <c r="C5" s="99"/>
      <c r="D5" s="99"/>
    </row>
    <row r="6" spans="1:4" ht="24" customHeight="1">
      <c r="A6" s="28" t="s">
        <v>30</v>
      </c>
      <c r="B6" s="29" t="str">
        <f>'Полезный отпуск'!B6</f>
        <v>ноябрь 2013г.</v>
      </c>
      <c r="C6" s="27"/>
      <c r="D6" s="27"/>
    </row>
    <row r="7" spans="1:4" ht="15">
      <c r="A7" s="27"/>
      <c r="B7" s="27"/>
      <c r="C7" s="27"/>
      <c r="D7" s="27"/>
    </row>
    <row r="8" spans="1:6" ht="41.25" customHeight="1">
      <c r="A8" s="30" t="s">
        <v>39</v>
      </c>
      <c r="B8" s="31" t="s">
        <v>40</v>
      </c>
      <c r="C8" s="32" t="s">
        <v>16</v>
      </c>
      <c r="D8" s="32" t="s">
        <v>1</v>
      </c>
      <c r="F8" s="67"/>
    </row>
    <row r="9" spans="1:6" ht="15.75">
      <c r="A9" s="30" t="s">
        <v>19</v>
      </c>
      <c r="B9" s="30" t="s">
        <v>15</v>
      </c>
      <c r="C9" s="37">
        <v>4009.273</v>
      </c>
      <c r="D9" s="78">
        <f>'Продажа потерь'!B14</f>
        <v>908.04</v>
      </c>
      <c r="F9" s="73"/>
    </row>
    <row r="10" spans="1:6" ht="15">
      <c r="A10" s="30" t="s">
        <v>19</v>
      </c>
      <c r="B10" s="30" t="s">
        <v>43</v>
      </c>
      <c r="C10" s="37">
        <v>0.796</v>
      </c>
      <c r="D10" s="78">
        <f>'Продажа потерь'!B14</f>
        <v>908.04</v>
      </c>
      <c r="F10" s="68"/>
    </row>
    <row r="11" spans="1:6" ht="18.75">
      <c r="A11" s="30" t="s">
        <v>19</v>
      </c>
      <c r="B11" s="34" t="s">
        <v>17</v>
      </c>
      <c r="C11" s="37">
        <v>0.014</v>
      </c>
      <c r="D11" s="78">
        <f>'Продажа потерь'!B14</f>
        <v>908.04</v>
      </c>
      <c r="F11" s="69"/>
    </row>
    <row r="12" spans="1:6" ht="15">
      <c r="A12" s="100" t="s">
        <v>31</v>
      </c>
      <c r="B12" s="100"/>
      <c r="C12" s="33">
        <f>SUM(C9:C11)</f>
        <v>4010.083</v>
      </c>
      <c r="D12" s="30"/>
      <c r="E12" s="9"/>
      <c r="F12" s="67"/>
    </row>
    <row r="13" spans="1:5" ht="15">
      <c r="A13" s="35"/>
      <c r="B13" s="35"/>
      <c r="C13" s="36"/>
      <c r="D13" s="35"/>
      <c r="E13" s="9"/>
    </row>
    <row r="14" spans="1:4" ht="70.5" customHeight="1">
      <c r="A14" s="98" t="s">
        <v>49</v>
      </c>
      <c r="B14" s="98"/>
      <c r="C14" s="98"/>
      <c r="D14" s="98"/>
    </row>
    <row r="15" spans="1:4" ht="12.75">
      <c r="A15" s="6"/>
      <c r="B15" s="6"/>
      <c r="C15" s="5"/>
      <c r="D15" s="5"/>
    </row>
    <row r="16" spans="1:4" ht="12.75">
      <c r="A16" s="6"/>
      <c r="B16" s="6"/>
      <c r="D16" s="5"/>
    </row>
    <row r="17" spans="1:3" ht="12.75">
      <c r="A17" s="5"/>
      <c r="B17" s="5"/>
      <c r="C17" s="5"/>
    </row>
    <row r="18" spans="1:8" s="7" customFormat="1" ht="12" customHeight="1">
      <c r="A18" s="10"/>
      <c r="B18" s="10"/>
      <c r="C18" s="10"/>
      <c r="D18" s="10"/>
      <c r="E18" s="10"/>
      <c r="F18" s="10"/>
      <c r="G18" s="10"/>
      <c r="H18" s="10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4">
    <mergeCell ref="A14:D14"/>
    <mergeCell ref="A5:D5"/>
    <mergeCell ref="A12:B12"/>
    <mergeCell ref="A1:D1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D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101" t="s">
        <v>14</v>
      </c>
      <c r="B1" s="101"/>
      <c r="C1" s="101"/>
      <c r="D1" s="101"/>
    </row>
    <row r="2" spans="1:4" ht="15">
      <c r="A2" s="27"/>
      <c r="B2" s="27"/>
      <c r="C2" s="27"/>
      <c r="D2" s="27"/>
    </row>
    <row r="3" spans="1:2" ht="34.5" customHeight="1">
      <c r="A3" s="17" t="str">
        <f>'Полезный отпуск'!A6</f>
        <v>Отчетный период:</v>
      </c>
      <c r="B3" s="19" t="str">
        <f>'Полезный отпуск'!B6</f>
        <v>ноябрь 2013г.</v>
      </c>
    </row>
    <row r="5" spans="1:4" ht="39" customHeight="1">
      <c r="A5" s="102" t="s">
        <v>44</v>
      </c>
      <c r="B5" s="102"/>
      <c r="C5" s="102"/>
      <c r="D5" s="102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2014-05-16T10:58:43Z</dcterms:modified>
  <cp:category/>
  <cp:version/>
  <cp:contentType/>
  <cp:contentStatus/>
</cp:coreProperties>
</file>