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995" tabRatio="611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<sst xmlns="http://schemas.openxmlformats.org/spreadsheetml/2006/main" count="98" uniqueCount="71">
  <si>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</si>
  <si>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</si>
  <si>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</si>
  <si>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</si>
  <si>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</si>
  <si>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</si>
  <si>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</si>
  <si>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</si>
  <si>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</si>
  <si>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</si>
  <si>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</si>
  <si>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</si>
  <si>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</si>
  <si>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</si>
  <si>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</si>
  <si>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</si>
  <si>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</si>
  <si>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</si>
  <si>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</si>
  <si>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</si>
  <si>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</si>
  <si>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</si>
  <si>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</si>
  <si>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</si>
  <si>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</si>
  <si>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</si>
  <si>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</si>
  <si>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</si>
  <si>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</si>
  <si>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</si>
  <si>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</si>
  <si>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</si>
  <si>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</si>
  <si>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</si>
  <si>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</si>
  <si>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</si>
  <si>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</si>
  <si>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</si>
  <si>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</si>
  <si>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</si>
  <si>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</si>
  <si>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</si>
  <si>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</si>
  <si>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</si>
  <si>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</si>
  <si>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</si>
  <si>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</si>
  <si>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</si>
  <si>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</si>
  <si>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</si>
  <si>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</si>
  <si>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</si>
  <si>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</si>
  <si>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</si>
  <si>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</si>
  <si>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</si>
  <si>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</si>
  <si>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</si>
  <si>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</si>
  <si>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</si>
  <si>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</si>
  <si>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</si>
  <si>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</si>
  <si>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</si>
  <si>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</si>
  <si>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</si>
  <si>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</si>
  <si>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</si>
  <si>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>декабрь 2013г.</t>
  </si>
  <si>
    <t>1,095,878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</si>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</sst>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0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172" fontId="31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0" fontId="0" fillId="56" borderId="0" xfId="0" applyFill="1" applyAlignment="1">
      <alignment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 horizontal="right"/>
    </xf>
    <xf numFmtId="0" fontId="67" fillId="56" borderId="0" xfId="0" applyFont="1" applyFill="1" applyAlignment="1" applyProtection="1">
      <alignment/>
      <protection locked="0"/>
    </xf>
    <xf numFmtId="172" fontId="5" fillId="56" borderId="0" xfId="0" applyNumberFormat="1" applyFont="1" applyFill="1" applyAlignment="1">
      <alignment/>
    </xf>
    <xf numFmtId="0" fontId="5" fillId="56" borderId="19" xfId="0" applyFont="1" applyFill="1" applyBorder="1" applyAlignment="1">
      <alignment horizontal="center"/>
    </xf>
    <xf numFmtId="0" fontId="91" fillId="56" borderId="19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wrapText="1"/>
    </xf>
    <xf numFmtId="172" fontId="3" fillId="56" borderId="19" xfId="0" applyNumberFormat="1" applyFont="1" applyFill="1" applyBorder="1" applyAlignment="1">
      <alignment/>
    </xf>
    <xf numFmtId="0" fontId="5" fillId="56" borderId="19" xfId="0" applyFont="1" applyFill="1" applyBorder="1" applyAlignment="1">
      <alignment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4" fillId="56" borderId="19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/>
    </xf>
    <xf numFmtId="172" fontId="5" fillId="56" borderId="19" xfId="0" applyNumberFormat="1" applyFont="1" applyFill="1" applyBorder="1" applyAlignment="1">
      <alignment/>
    </xf>
    <xf numFmtId="172" fontId="5" fillId="56" borderId="19" xfId="0" applyNumberFormat="1" applyFont="1" applyFill="1" applyBorder="1" applyAlignment="1" applyProtection="1">
      <alignment/>
      <protection locked="0"/>
    </xf>
    <xf numFmtId="172" fontId="6" fillId="56" borderId="19" xfId="0" applyNumberFormat="1" applyFont="1" applyFill="1" applyBorder="1" applyAlignment="1">
      <alignment/>
    </xf>
    <xf numFmtId="0" fontId="6" fillId="56" borderId="19" xfId="0" applyFont="1" applyFill="1" applyBorder="1" applyAlignment="1" applyProtection="1">
      <alignment/>
      <protection locked="0"/>
    </xf>
    <xf numFmtId="172" fontId="6" fillId="56" borderId="19" xfId="0" applyNumberFormat="1" applyFont="1" applyFill="1" applyBorder="1" applyAlignment="1" applyProtection="1">
      <alignment/>
      <protection locked="0"/>
    </xf>
    <xf numFmtId="0" fontId="6" fillId="56" borderId="19" xfId="0" applyFont="1" applyFill="1" applyBorder="1" applyAlignment="1">
      <alignment/>
    </xf>
    <xf numFmtId="0" fontId="5" fillId="56" borderId="19" xfId="0" applyFont="1" applyFill="1" applyBorder="1" applyAlignment="1" applyProtection="1">
      <alignment horizontal="center"/>
      <protection locked="0"/>
    </xf>
    <xf numFmtId="172" fontId="5" fillId="56" borderId="19" xfId="0" applyNumberFormat="1" applyFont="1" applyFill="1" applyBorder="1" applyAlignment="1" applyProtection="1">
      <alignment horizontal="right"/>
      <protection locked="0"/>
    </xf>
    <xf numFmtId="172" fontId="91" fillId="56" borderId="19" xfId="0" applyNumberFormat="1" applyFont="1" applyFill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/>
    </xf>
    <xf numFmtId="172" fontId="3" fillId="56" borderId="19" xfId="0" applyNumberFormat="1" applyFont="1" applyFill="1" applyBorder="1" applyAlignment="1">
      <alignment horizontal="right"/>
    </xf>
    <xf numFmtId="0" fontId="5" fillId="56" borderId="19" xfId="0" applyFont="1" applyFill="1" applyBorder="1" applyAlignment="1" applyProtection="1">
      <alignment/>
      <protection locked="0"/>
    </xf>
    <xf numFmtId="0" fontId="5" fillId="56" borderId="19" xfId="0" applyFont="1" applyFill="1" applyBorder="1" applyAlignment="1">
      <alignment horizontal="left" wrapText="1"/>
    </xf>
    <xf numFmtId="172" fontId="0" fillId="56" borderId="0" xfId="0" applyNumberFormat="1" applyFill="1" applyAlignment="1">
      <alignment/>
    </xf>
    <xf numFmtId="0" fontId="6" fillId="56" borderId="0" xfId="0" applyFont="1" applyFill="1" applyAlignment="1">
      <alignment wrapText="1"/>
    </xf>
    <xf numFmtId="0" fontId="66" fillId="56" borderId="0" xfId="0" applyNumberFormat="1" applyFont="1" applyFill="1" applyAlignment="1">
      <alignment horizontal="justify" wrapText="1"/>
    </xf>
    <xf numFmtId="0" fontId="5" fillId="56" borderId="0" xfId="0" applyFont="1" applyFill="1" applyAlignment="1">
      <alignment wrapText="1"/>
    </xf>
    <xf numFmtId="0" fontId="5" fillId="56" borderId="0" xfId="0" applyFont="1" applyFill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33" xfId="0" applyFont="1" applyBorder="1" applyAlignment="1">
      <alignment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37"/>
  <sheetViews>
    <sheetView tabSelected="1" zoomScale="96" zoomScaleNormal="96" zoomScaleSheetLayoutView="100" zoomScalePageLayoutView="0" workbookViewId="0" topLeftCell="A1">
      <pane xSplit="1" ySplit="10" topLeftCell="B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4" sqref="A4"/>
    </sheetView>
  </sheetViews>
  <sheetFormatPr defaultColWidth="9.00390625" defaultRowHeight="12.75"/>
  <cols>
    <col min="1" max="1" width="52.25390625" style="46" customWidth="1"/>
    <col min="2" max="2" width="15.75390625" style="46" customWidth="1"/>
    <col min="3" max="3" width="27.375" style="46" customWidth="1"/>
    <col min="4" max="4" width="35.875" style="46" customWidth="1"/>
    <col min="5" max="5" width="20.00390625" style="46" customWidth="1"/>
    <col min="6" max="9" width="23.125" style="46" customWidth="1"/>
    <col min="10" max="10" width="21.25390625" style="46" customWidth="1"/>
    <col min="11" max="11" width="13.375" style="46" customWidth="1"/>
    <col min="12" max="12" width="12.00390625" style="46" customWidth="1"/>
    <col min="13" max="16384" width="9.125" style="46" customWidth="1"/>
  </cols>
  <sheetData>
    <row r="1" spans="1:10" ht="36.75" customHeight="1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9.75" customHeight="1" hidden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5">
      <c r="A3" s="47" t="s">
        <v>70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0.75" customHeigh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17.25" customHeight="1">
      <c r="A5" s="77" t="s">
        <v>42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9.5" customHeight="1">
      <c r="A6" s="48" t="s">
        <v>30</v>
      </c>
      <c r="B6" s="49" t="s">
        <v>68</v>
      </c>
      <c r="C6" s="47"/>
      <c r="D6" s="50"/>
      <c r="E6" s="50"/>
      <c r="F6" s="47"/>
      <c r="G6" s="47"/>
      <c r="H6" s="47"/>
      <c r="I6" s="47"/>
      <c r="J6" s="47"/>
    </row>
    <row r="7" spans="1:10" ht="15" customHeight="1" hidden="1">
      <c r="A7" s="47"/>
      <c r="B7" s="47"/>
      <c r="C7" s="50"/>
      <c r="D7" s="50"/>
      <c r="E7" s="50"/>
      <c r="F7" s="50"/>
      <c r="G7" s="50"/>
      <c r="H7" s="50"/>
      <c r="I7" s="50"/>
      <c r="J7" s="47"/>
    </row>
    <row r="8" spans="1:11" ht="15" customHeight="1">
      <c r="A8" s="78" t="s">
        <v>0</v>
      </c>
      <c r="B8" s="80" t="s">
        <v>32</v>
      </c>
      <c r="C8" s="82" t="s">
        <v>33</v>
      </c>
      <c r="D8" s="83"/>
      <c r="E8" s="83"/>
      <c r="F8" s="83"/>
      <c r="G8" s="83"/>
      <c r="H8" s="84"/>
      <c r="I8" s="51"/>
      <c r="J8" s="85" t="s">
        <v>1</v>
      </c>
      <c r="K8" s="85"/>
    </row>
    <row r="9" spans="1:11" ht="60" customHeight="1">
      <c r="A9" s="79"/>
      <c r="B9" s="81"/>
      <c r="C9" s="52" t="s">
        <v>34</v>
      </c>
      <c r="D9" s="52" t="s">
        <v>37</v>
      </c>
      <c r="E9" s="53" t="s">
        <v>29</v>
      </c>
      <c r="F9" s="53" t="s">
        <v>58</v>
      </c>
      <c r="G9" s="53" t="s">
        <v>63</v>
      </c>
      <c r="H9" s="53" t="s">
        <v>59</v>
      </c>
      <c r="I9" s="53" t="s">
        <v>65</v>
      </c>
      <c r="J9" s="53" t="s">
        <v>60</v>
      </c>
      <c r="K9" s="53" t="s">
        <v>62</v>
      </c>
    </row>
    <row r="10" spans="1:11" ht="15.75">
      <c r="A10" s="54" t="s">
        <v>35</v>
      </c>
      <c r="B10" s="55">
        <f>B21+B22+B23+B24+B16</f>
        <v>59659.566</v>
      </c>
      <c r="C10" s="55">
        <f aca="true" t="shared" si="0" ref="C10:H10">C21+C22+C23+C24+C16</f>
        <v>31040.913999999997</v>
      </c>
      <c r="D10" s="55">
        <f>D21+D22+D23+D24+D16</f>
        <v>2790.222</v>
      </c>
      <c r="E10" s="55">
        <f>E21+E22+E23+E24+E16</f>
        <v>2199.52</v>
      </c>
      <c r="F10" s="55">
        <f t="shared" si="0"/>
        <v>20836.002</v>
      </c>
      <c r="G10" s="55">
        <f>G21+G22+G23+G24+G16</f>
        <v>30.659</v>
      </c>
      <c r="H10" s="55">
        <f t="shared" si="0"/>
        <v>2603.678</v>
      </c>
      <c r="I10" s="55">
        <f>I21+I22+I23+I24+I16</f>
        <v>158.571</v>
      </c>
      <c r="J10" s="56"/>
      <c r="K10" s="56"/>
    </row>
    <row r="11" spans="1:11" ht="12.75">
      <c r="A11" s="57" t="s">
        <v>51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5">
      <c r="A12" s="59" t="s">
        <v>64</v>
      </c>
      <c r="B12" s="60">
        <f aca="true" t="shared" si="1" ref="B12:B19">SUM(C12:I12)</f>
        <v>8.599</v>
      </c>
      <c r="C12" s="61">
        <f aca="true" t="shared" si="2" ref="C12:H12">C14+C15+C13</f>
        <v>1.186</v>
      </c>
      <c r="D12" s="61">
        <f t="shared" si="2"/>
        <v>0</v>
      </c>
      <c r="E12" s="61">
        <f t="shared" si="2"/>
        <v>2.124</v>
      </c>
      <c r="F12" s="61">
        <f t="shared" si="2"/>
        <v>0</v>
      </c>
      <c r="G12" s="61">
        <f t="shared" si="2"/>
        <v>0</v>
      </c>
      <c r="H12" s="61">
        <f t="shared" si="2"/>
        <v>5.289</v>
      </c>
      <c r="I12" s="61">
        <f>I14+I15+I13</f>
        <v>0</v>
      </c>
      <c r="J12" s="56"/>
      <c r="K12" s="56"/>
    </row>
    <row r="13" spans="1:11" ht="15">
      <c r="A13" s="59" t="s">
        <v>2</v>
      </c>
      <c r="B13" s="60">
        <f t="shared" si="1"/>
        <v>5.289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2">
        <v>5.289</v>
      </c>
      <c r="I13" s="62"/>
      <c r="J13" s="63">
        <v>327908</v>
      </c>
      <c r="K13" s="63">
        <v>48540.01</v>
      </c>
    </row>
    <row r="14" spans="1:11" ht="15">
      <c r="A14" s="59" t="s">
        <v>4</v>
      </c>
      <c r="B14" s="60">
        <f t="shared" si="1"/>
        <v>3.1390000000000002</v>
      </c>
      <c r="C14" s="64">
        <v>1.015</v>
      </c>
      <c r="D14" s="60">
        <v>0</v>
      </c>
      <c r="E14" s="64">
        <v>2.124</v>
      </c>
      <c r="F14" s="60">
        <v>0</v>
      </c>
      <c r="G14" s="60">
        <v>0</v>
      </c>
      <c r="H14" s="60">
        <v>0</v>
      </c>
      <c r="I14" s="60">
        <v>0</v>
      </c>
      <c r="J14" s="63">
        <v>700837</v>
      </c>
      <c r="K14" s="63">
        <v>48540.01</v>
      </c>
    </row>
    <row r="15" spans="1:11" ht="15">
      <c r="A15" s="59" t="s">
        <v>5</v>
      </c>
      <c r="B15" s="60">
        <f t="shared" si="1"/>
        <v>0.171</v>
      </c>
      <c r="C15" s="64">
        <v>0.171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3">
        <v>968.253</v>
      </c>
      <c r="K15" s="63">
        <v>48540.01</v>
      </c>
    </row>
    <row r="16" spans="1:11" ht="15">
      <c r="A16" s="59" t="s">
        <v>52</v>
      </c>
      <c r="B16" s="60">
        <f t="shared" si="1"/>
        <v>5170.385</v>
      </c>
      <c r="C16" s="61">
        <f aca="true" t="shared" si="3" ref="C16:H16">C18+C19+C17</f>
        <v>787.949</v>
      </c>
      <c r="D16" s="61">
        <f t="shared" si="3"/>
        <v>0</v>
      </c>
      <c r="E16" s="61">
        <f>E18+E19+E17</f>
        <v>1778.758</v>
      </c>
      <c r="F16" s="61">
        <f t="shared" si="3"/>
        <v>0</v>
      </c>
      <c r="G16" s="61">
        <f t="shared" si="3"/>
        <v>0</v>
      </c>
      <c r="H16" s="61">
        <f t="shared" si="3"/>
        <v>2603.678</v>
      </c>
      <c r="I16" s="61">
        <f>I18+I19+I17</f>
        <v>0</v>
      </c>
      <c r="J16" s="56"/>
      <c r="K16" s="56"/>
    </row>
    <row r="17" spans="1:11" ht="15">
      <c r="A17" s="59" t="s">
        <v>2</v>
      </c>
      <c r="B17" s="60">
        <f t="shared" si="1"/>
        <v>2603.678</v>
      </c>
      <c r="C17" s="61">
        <v>0</v>
      </c>
      <c r="D17" s="60">
        <v>0</v>
      </c>
      <c r="E17" s="61">
        <v>0</v>
      </c>
      <c r="F17" s="61">
        <v>0</v>
      </c>
      <c r="G17" s="61">
        <v>0</v>
      </c>
      <c r="H17" s="62">
        <v>2603.678</v>
      </c>
      <c r="I17" s="62"/>
      <c r="J17" s="65">
        <v>934</v>
      </c>
      <c r="K17" s="65">
        <v>746.56</v>
      </c>
    </row>
    <row r="18" spans="1:11" ht="15">
      <c r="A18" s="59" t="s">
        <v>4</v>
      </c>
      <c r="B18" s="60">
        <f t="shared" si="1"/>
        <v>2449.432</v>
      </c>
      <c r="C18" s="64">
        <v>670.674</v>
      </c>
      <c r="D18" s="60">
        <v>0</v>
      </c>
      <c r="E18" s="64">
        <v>1778.758</v>
      </c>
      <c r="F18" s="60">
        <v>0</v>
      </c>
      <c r="G18" s="60">
        <v>0</v>
      </c>
      <c r="H18" s="60">
        <v>0</v>
      </c>
      <c r="I18" s="60">
        <v>0</v>
      </c>
      <c r="J18" s="65">
        <v>823</v>
      </c>
      <c r="K18" s="65">
        <v>746.56</v>
      </c>
    </row>
    <row r="19" spans="1:11" ht="15">
      <c r="A19" s="59" t="s">
        <v>5</v>
      </c>
      <c r="B19" s="60">
        <f t="shared" si="1"/>
        <v>117.275</v>
      </c>
      <c r="C19" s="64">
        <v>117.275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5">
        <v>671</v>
      </c>
      <c r="K19" s="65">
        <v>746.56</v>
      </c>
    </row>
    <row r="20" spans="1:11" ht="12.75">
      <c r="A20" s="57" t="s">
        <v>53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">
      <c r="A21" s="59" t="s">
        <v>2</v>
      </c>
      <c r="B21" s="60">
        <f aca="true" t="shared" si="4" ref="B21:B29">SUM(C21:I21)</f>
        <v>7467.717000000001</v>
      </c>
      <c r="C21" s="64">
        <v>4838.09</v>
      </c>
      <c r="D21" s="64">
        <v>2550.466</v>
      </c>
      <c r="E21" s="64">
        <v>0</v>
      </c>
      <c r="F21" s="64">
        <v>79.161</v>
      </c>
      <c r="G21" s="61">
        <v>0</v>
      </c>
      <c r="H21" s="61">
        <v>0</v>
      </c>
      <c r="I21" s="61">
        <v>0</v>
      </c>
      <c r="J21" s="63">
        <v>1592</v>
      </c>
      <c r="K21" s="66" t="s">
        <v>61</v>
      </c>
    </row>
    <row r="22" spans="1:11" ht="15">
      <c r="A22" s="59" t="s">
        <v>3</v>
      </c>
      <c r="B22" s="60">
        <f t="shared" si="4"/>
        <v>1967.625</v>
      </c>
      <c r="C22" s="64">
        <v>1947.251</v>
      </c>
      <c r="D22" s="63">
        <v>7.396</v>
      </c>
      <c r="E22" s="64">
        <v>0</v>
      </c>
      <c r="F22" s="64">
        <v>0</v>
      </c>
      <c r="G22" s="64">
        <v>12.978</v>
      </c>
      <c r="H22" s="67">
        <v>0</v>
      </c>
      <c r="I22" s="67">
        <v>0</v>
      </c>
      <c r="J22" s="63">
        <v>1709</v>
      </c>
      <c r="K22" s="66" t="s">
        <v>61</v>
      </c>
    </row>
    <row r="23" spans="1:11" ht="15">
      <c r="A23" s="59" t="s">
        <v>4</v>
      </c>
      <c r="B23" s="60">
        <f t="shared" si="4"/>
        <v>17886.362999999998</v>
      </c>
      <c r="C23" s="64">
        <v>10343.062</v>
      </c>
      <c r="D23" s="63">
        <v>48.954</v>
      </c>
      <c r="E23" s="64">
        <f>1832.685-E18</f>
        <v>53.92699999999991</v>
      </c>
      <c r="F23" s="64">
        <v>7287.87</v>
      </c>
      <c r="G23" s="64">
        <v>17.681</v>
      </c>
      <c r="H23" s="67">
        <v>0</v>
      </c>
      <c r="I23" s="68">
        <v>134.869</v>
      </c>
      <c r="J23" s="63">
        <v>2067</v>
      </c>
      <c r="K23" s="66" t="s">
        <v>61</v>
      </c>
    </row>
    <row r="24" spans="1:11" ht="15">
      <c r="A24" s="59" t="s">
        <v>5</v>
      </c>
      <c r="B24" s="60">
        <f t="shared" si="4"/>
        <v>27167.476</v>
      </c>
      <c r="C24" s="64">
        <v>13124.562</v>
      </c>
      <c r="D24" s="63">
        <v>183.406</v>
      </c>
      <c r="E24" s="63">
        <v>366.835</v>
      </c>
      <c r="F24" s="63">
        <v>13468.971</v>
      </c>
      <c r="G24" s="64">
        <v>0</v>
      </c>
      <c r="H24" s="67">
        <v>0</v>
      </c>
      <c r="I24" s="68">
        <v>23.702</v>
      </c>
      <c r="J24" s="63">
        <v>2656</v>
      </c>
      <c r="K24" s="66" t="s">
        <v>61</v>
      </c>
    </row>
    <row r="25" spans="1:11" ht="15.75">
      <c r="A25" s="69" t="s">
        <v>6</v>
      </c>
      <c r="B25" s="69">
        <f t="shared" si="4"/>
        <v>33647.996</v>
      </c>
      <c r="C25" s="69">
        <f aca="true" t="shared" si="5" ref="C25:H25">SUM(C26:C28)</f>
        <v>21502.077</v>
      </c>
      <c r="D25" s="69">
        <f t="shared" si="5"/>
        <v>145.14700000000002</v>
      </c>
      <c r="E25" s="69">
        <f>SUM(E26:E28)</f>
        <v>566.122</v>
      </c>
      <c r="F25" s="69">
        <f>SUM(F26:F28)</f>
        <v>11434.65</v>
      </c>
      <c r="G25" s="69">
        <f t="shared" si="5"/>
        <v>0</v>
      </c>
      <c r="H25" s="70">
        <f t="shared" si="5"/>
        <v>0</v>
      </c>
      <c r="I25" s="70">
        <f>SUM(I26:I28)</f>
        <v>0</v>
      </c>
      <c r="J25" s="56"/>
      <c r="K25" s="51"/>
    </row>
    <row r="26" spans="1:11" ht="15">
      <c r="A26" s="59" t="s">
        <v>7</v>
      </c>
      <c r="B26" s="60">
        <f t="shared" si="4"/>
        <v>15674.776</v>
      </c>
      <c r="C26" s="63">
        <v>5351.089</v>
      </c>
      <c r="D26" s="63">
        <v>138.306</v>
      </c>
      <c r="E26" s="63">
        <v>566.122</v>
      </c>
      <c r="F26" s="63">
        <v>9619.259</v>
      </c>
      <c r="G26" s="71">
        <v>0</v>
      </c>
      <c r="H26" s="67">
        <v>0</v>
      </c>
      <c r="I26" s="67">
        <v>0</v>
      </c>
      <c r="J26" s="63">
        <v>1507</v>
      </c>
      <c r="K26" s="66" t="s">
        <v>61</v>
      </c>
    </row>
    <row r="27" spans="1:11" ht="24" customHeight="1">
      <c r="A27" s="59" t="s">
        <v>8</v>
      </c>
      <c r="B27" s="60">
        <f t="shared" si="4"/>
        <v>17199.785</v>
      </c>
      <c r="C27" s="63">
        <v>16127.857</v>
      </c>
      <c r="D27" s="63">
        <v>6.841</v>
      </c>
      <c r="E27" s="63">
        <v>0</v>
      </c>
      <c r="F27" s="63">
        <v>1065.087</v>
      </c>
      <c r="G27" s="71">
        <v>0</v>
      </c>
      <c r="H27" s="67">
        <v>0</v>
      </c>
      <c r="I27" s="67">
        <v>0</v>
      </c>
      <c r="J27" s="63">
        <v>829</v>
      </c>
      <c r="K27" s="66" t="s">
        <v>61</v>
      </c>
    </row>
    <row r="28" spans="1:11" ht="15">
      <c r="A28" s="72" t="s">
        <v>9</v>
      </c>
      <c r="B28" s="60">
        <f t="shared" si="4"/>
        <v>773.435</v>
      </c>
      <c r="C28" s="63">
        <v>23.131</v>
      </c>
      <c r="D28" s="63">
        <v>0</v>
      </c>
      <c r="E28" s="63">
        <v>0</v>
      </c>
      <c r="F28" s="63">
        <v>750.304</v>
      </c>
      <c r="G28" s="71">
        <v>0</v>
      </c>
      <c r="H28" s="67">
        <v>0</v>
      </c>
      <c r="I28" s="67">
        <v>0</v>
      </c>
      <c r="J28" s="63">
        <v>829</v>
      </c>
      <c r="K28" s="66" t="s">
        <v>61</v>
      </c>
    </row>
    <row r="29" spans="1:11" ht="15.75">
      <c r="A29" s="69" t="s">
        <v>10</v>
      </c>
      <c r="B29" s="69">
        <f t="shared" si="4"/>
        <v>8137.309</v>
      </c>
      <c r="C29" s="69">
        <f aca="true" t="shared" si="6" ref="C29:H29">SUM(C30:C31)</f>
        <v>8137.309</v>
      </c>
      <c r="D29" s="69">
        <f t="shared" si="6"/>
        <v>0</v>
      </c>
      <c r="E29" s="69">
        <f t="shared" si="6"/>
        <v>0</v>
      </c>
      <c r="F29" s="69">
        <f t="shared" si="6"/>
        <v>0</v>
      </c>
      <c r="G29" s="69">
        <f t="shared" si="6"/>
        <v>0</v>
      </c>
      <c r="H29" s="70">
        <f t="shared" si="6"/>
        <v>0</v>
      </c>
      <c r="I29" s="70">
        <f>SUM(I30:I31)</f>
        <v>0</v>
      </c>
      <c r="J29" s="56"/>
      <c r="K29" s="51"/>
    </row>
    <row r="30" spans="1:11" ht="15">
      <c r="A30" s="59" t="s">
        <v>11</v>
      </c>
      <c r="B30" s="60">
        <f>SUM(C30:H30)</f>
        <v>0</v>
      </c>
      <c r="C30" s="63">
        <v>0</v>
      </c>
      <c r="D30" s="63">
        <v>0</v>
      </c>
      <c r="E30" s="71">
        <v>0</v>
      </c>
      <c r="F30" s="71">
        <v>0</v>
      </c>
      <c r="G30" s="71">
        <v>0</v>
      </c>
      <c r="H30" s="67">
        <v>0</v>
      </c>
      <c r="I30" s="67">
        <v>0</v>
      </c>
      <c r="J30" s="63">
        <v>1283</v>
      </c>
      <c r="K30" s="66" t="s">
        <v>61</v>
      </c>
    </row>
    <row r="31" spans="1:11" ht="15">
      <c r="A31" s="59" t="s">
        <v>12</v>
      </c>
      <c r="B31" s="60">
        <f>SUM(C31:I31)</f>
        <v>8137.309</v>
      </c>
      <c r="C31" s="63">
        <v>8137.309</v>
      </c>
      <c r="D31" s="63">
        <v>0</v>
      </c>
      <c r="E31" s="71">
        <v>0</v>
      </c>
      <c r="F31" s="71">
        <v>0</v>
      </c>
      <c r="G31" s="71">
        <v>0</v>
      </c>
      <c r="H31" s="67">
        <v>0</v>
      </c>
      <c r="I31" s="67">
        <v>0</v>
      </c>
      <c r="J31" s="63">
        <v>701</v>
      </c>
      <c r="K31" s="66" t="s">
        <v>61</v>
      </c>
    </row>
    <row r="32" spans="1:11" ht="34.5" customHeight="1">
      <c r="A32" s="54" t="s">
        <v>36</v>
      </c>
      <c r="B32" s="55">
        <f>SUM(C32:I32)</f>
        <v>101444.87099999998</v>
      </c>
      <c r="C32" s="55">
        <f aca="true" t="shared" si="7" ref="C32:H32">C31+C30+C28+C27+C26+C24+C23+C22+C21+C16</f>
        <v>60680.299999999996</v>
      </c>
      <c r="D32" s="55">
        <f t="shared" si="7"/>
        <v>2935.3689999999997</v>
      </c>
      <c r="E32" s="55">
        <f>E31+E30+E28+E27+E26+E24+E23+E22+E21+E16</f>
        <v>2765.642</v>
      </c>
      <c r="F32" s="55">
        <f t="shared" si="7"/>
        <v>32270.652</v>
      </c>
      <c r="G32" s="55">
        <f>G31+G30+G28+G27+G26+G24+G23+G22+G21+G16</f>
        <v>30.659</v>
      </c>
      <c r="H32" s="55">
        <f t="shared" si="7"/>
        <v>2603.678</v>
      </c>
      <c r="I32" s="55">
        <f>I31+I30+I28+I27+I26+I24+I23+I22+I21+I16</f>
        <v>158.571</v>
      </c>
      <c r="J32" s="56"/>
      <c r="K32" s="51"/>
    </row>
    <row r="33" ht="12.75">
      <c r="C33" s="73"/>
    </row>
    <row r="34" spans="1:6" ht="13.5" customHeight="1">
      <c r="A34" s="74"/>
      <c r="B34" s="73"/>
      <c r="C34" s="73"/>
      <c r="E34" s="73"/>
      <c r="F34" s="73"/>
    </row>
    <row r="35" spans="1:6" ht="15.75" customHeight="1">
      <c r="A35" s="75"/>
      <c r="C35" s="73"/>
      <c r="F35" s="73"/>
    </row>
    <row r="36" spans="1:6" ht="12.75" customHeight="1">
      <c r="A36" s="75"/>
      <c r="B36" s="73"/>
      <c r="C36" s="73"/>
      <c r="F36" s="73"/>
    </row>
    <row r="37" spans="1:3" ht="12" customHeight="1">
      <c r="A37" s="75"/>
      <c r="C37" s="73"/>
    </row>
  </sheetData>
  <sheetProtection/>
  <mergeCells count="6">
    <mergeCell ref="A1:J1"/>
    <mergeCell ref="A5:J5"/>
    <mergeCell ref="A8:A9"/>
    <mergeCell ref="B8:B9"/>
    <mergeCell ref="C8:H8"/>
    <mergeCell ref="J8:K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V18"/>
  <sheetViews>
    <sheetView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88" t="s">
        <v>28</v>
      </c>
      <c r="B1" s="88"/>
      <c r="C1" s="88"/>
      <c r="D1" s="88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9" t="s">
        <v>41</v>
      </c>
      <c r="B5" s="89"/>
      <c r="C5" s="89"/>
      <c r="D5" s="89"/>
      <c r="E5" s="3"/>
      <c r="F5" s="3"/>
      <c r="G5" s="3"/>
    </row>
    <row r="6" spans="1:7" ht="33" customHeight="1">
      <c r="A6" s="15" t="s">
        <v>30</v>
      </c>
      <c r="B6" s="17" t="str">
        <f>'Полезный отпуск'!B6</f>
        <v>декабрь 2013г.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40" t="s">
        <v>13</v>
      </c>
      <c r="B8" s="41" t="s">
        <v>34</v>
      </c>
      <c r="C8" s="41" t="s">
        <v>37</v>
      </c>
      <c r="D8" s="41" t="s">
        <v>29</v>
      </c>
      <c r="E8" s="41" t="s">
        <v>66</v>
      </c>
      <c r="F8" s="41" t="s">
        <v>67</v>
      </c>
      <c r="G8" s="90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6" ht="15">
      <c r="A9" s="42" t="s">
        <v>45</v>
      </c>
      <c r="B9" s="36">
        <v>0</v>
      </c>
      <c r="C9" s="36">
        <f aca="true" t="shared" si="0" ref="C9:C14">B9</f>
        <v>0</v>
      </c>
      <c r="D9" s="36">
        <f aca="true" t="shared" si="1" ref="D9:D14">B9</f>
        <v>0</v>
      </c>
      <c r="E9" s="36">
        <v>0</v>
      </c>
      <c r="F9" s="36">
        <v>0</v>
      </c>
    </row>
    <row r="10" spans="1:6" ht="15">
      <c r="A10" s="42" t="s">
        <v>46</v>
      </c>
      <c r="B10" s="36">
        <v>100</v>
      </c>
      <c r="C10" s="36">
        <f t="shared" si="0"/>
        <v>100</v>
      </c>
      <c r="D10" s="36">
        <f t="shared" si="1"/>
        <v>100</v>
      </c>
      <c r="E10" s="36">
        <v>100</v>
      </c>
      <c r="F10" s="36">
        <v>100</v>
      </c>
    </row>
    <row r="11" spans="1:6" ht="21.75" customHeight="1">
      <c r="A11" s="42" t="s">
        <v>38</v>
      </c>
      <c r="B11" s="38">
        <v>2.28</v>
      </c>
      <c r="C11" s="37">
        <f t="shared" si="0"/>
        <v>2.28</v>
      </c>
      <c r="D11" s="37">
        <f t="shared" si="1"/>
        <v>2.28</v>
      </c>
      <c r="E11" s="37">
        <f>B11</f>
        <v>2.28</v>
      </c>
      <c r="F11" s="37">
        <f>B11</f>
        <v>2.28</v>
      </c>
    </row>
    <row r="12" spans="1:6" ht="45">
      <c r="A12" s="42" t="s">
        <v>54</v>
      </c>
      <c r="B12" s="38">
        <v>199</v>
      </c>
      <c r="C12" s="37">
        <f>B12</f>
        <v>199</v>
      </c>
      <c r="D12" s="37">
        <f t="shared" si="1"/>
        <v>199</v>
      </c>
      <c r="E12" s="37">
        <f>B12</f>
        <v>199</v>
      </c>
      <c r="F12" s="37">
        <f>B12</f>
        <v>199</v>
      </c>
    </row>
    <row r="13" spans="1:6" ht="45">
      <c r="A13" s="42" t="s">
        <v>55</v>
      </c>
      <c r="B13" s="38">
        <v>232.43</v>
      </c>
      <c r="C13" s="37">
        <f t="shared" si="0"/>
        <v>232.43</v>
      </c>
      <c r="D13" s="37">
        <f t="shared" si="1"/>
        <v>232.43</v>
      </c>
      <c r="E13" s="37">
        <f>B13</f>
        <v>232.43</v>
      </c>
      <c r="F13" s="37">
        <f>B13</f>
        <v>232.43</v>
      </c>
    </row>
    <row r="14" spans="1:6" ht="45">
      <c r="A14" s="42" t="s">
        <v>47</v>
      </c>
      <c r="B14" s="38">
        <v>890.7</v>
      </c>
      <c r="C14" s="37">
        <f t="shared" si="0"/>
        <v>890.7</v>
      </c>
      <c r="D14" s="37">
        <f t="shared" si="1"/>
        <v>890.7</v>
      </c>
      <c r="E14" s="37">
        <f>B14</f>
        <v>890.7</v>
      </c>
      <c r="F14" s="37">
        <f>B14</f>
        <v>890.7</v>
      </c>
    </row>
    <row r="15" spans="1:6" ht="46.5" customHeight="1">
      <c r="A15" s="42" t="s">
        <v>56</v>
      </c>
      <c r="B15" s="37">
        <f>B11+B12+B14</f>
        <v>1091.98</v>
      </c>
      <c r="C15" s="37">
        <f>C11+C12+C14</f>
        <v>1091.98</v>
      </c>
      <c r="D15" s="37">
        <f>D11+D12+D14</f>
        <v>1091.98</v>
      </c>
      <c r="E15" s="36">
        <f>E11+E12+E14</f>
        <v>1091.98</v>
      </c>
      <c r="F15" s="36">
        <f>F11+F12+F14</f>
        <v>1091.98</v>
      </c>
    </row>
    <row r="16" spans="1:6" ht="60">
      <c r="A16" s="42" t="s">
        <v>57</v>
      </c>
      <c r="B16" s="37">
        <f>B14+B13+B11</f>
        <v>1125.41</v>
      </c>
      <c r="C16" s="37">
        <f>C14+C13+C11</f>
        <v>1125.41</v>
      </c>
      <c r="D16" s="37">
        <f>D14+D13+D11</f>
        <v>1125.41</v>
      </c>
      <c r="E16" s="36">
        <f>E14+E13+E11</f>
        <v>1125.41</v>
      </c>
      <c r="F16" s="36">
        <f>F14+F13+F11</f>
        <v>1125.41</v>
      </c>
    </row>
    <row r="18" spans="1:4" ht="48" customHeight="1">
      <c r="A18" s="86" t="s">
        <v>48</v>
      </c>
      <c r="B18" s="86"/>
      <c r="C18" s="86"/>
      <c r="D18" s="86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F2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2" t="s">
        <v>20</v>
      </c>
      <c r="B1" s="92"/>
      <c r="C1" s="92"/>
      <c r="D1" s="92"/>
      <c r="E1" s="12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3" t="s">
        <v>22</v>
      </c>
      <c r="B5" s="93"/>
      <c r="C5" s="93"/>
      <c r="D5" s="93"/>
      <c r="E5" s="16"/>
    </row>
    <row r="6" spans="1:5" ht="42" customHeight="1">
      <c r="A6" s="15" t="s">
        <v>30</v>
      </c>
      <c r="B6" s="17" t="str">
        <f>'Полезный отпуск'!B6</f>
        <v>декабрь 2013г.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94" t="s">
        <v>21</v>
      </c>
      <c r="B8" s="94"/>
      <c r="C8" s="94" t="s">
        <v>25</v>
      </c>
      <c r="D8" s="94"/>
    </row>
    <row r="9" spans="1:4" ht="15">
      <c r="A9" s="43" t="s">
        <v>23</v>
      </c>
      <c r="B9" s="43" t="s">
        <v>24</v>
      </c>
      <c r="C9" s="43" t="s">
        <v>23</v>
      </c>
      <c r="D9" s="43" t="s">
        <v>24</v>
      </c>
    </row>
    <row r="10" spans="1:4" ht="15">
      <c r="A10" s="19">
        <f>'Полезный отпуск'!B32</f>
        <v>101444.87099999998</v>
      </c>
      <c r="B10" s="31">
        <v>260.285</v>
      </c>
      <c r="C10" s="18">
        <f>'Полезный отпуск'!B25</f>
        <v>33647.996</v>
      </c>
      <c r="D10" s="19">
        <f>ROUND(C10/4937*12,3)</f>
        <v>81.786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1"/>
      <c r="B23" s="91"/>
      <c r="C23" s="91"/>
      <c r="D23" s="91"/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</row>
    <row r="25" spans="1:58" ht="15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B21" sqref="B21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8" t="s">
        <v>14</v>
      </c>
      <c r="B1" s="98"/>
      <c r="C1" s="98"/>
      <c r="D1" s="98"/>
    </row>
    <row r="2" spans="1:4" ht="15">
      <c r="A2" s="21"/>
      <c r="B2" s="21"/>
      <c r="C2" s="21"/>
      <c r="D2" s="21"/>
    </row>
    <row r="3" spans="1:4" ht="15">
      <c r="A3" s="21" t="s">
        <v>18</v>
      </c>
      <c r="B3" s="21"/>
      <c r="C3" s="21"/>
      <c r="D3" s="21"/>
    </row>
    <row r="4" spans="1:4" ht="15">
      <c r="A4" s="21"/>
      <c r="B4" s="21"/>
      <c r="C4" s="21"/>
      <c r="D4" s="21"/>
    </row>
    <row r="5" spans="1:4" ht="15" customHeight="1">
      <c r="A5" s="96" t="s">
        <v>50</v>
      </c>
      <c r="B5" s="96"/>
      <c r="C5" s="96"/>
      <c r="D5" s="96"/>
    </row>
    <row r="6" spans="1:4" ht="24" customHeight="1">
      <c r="A6" s="22" t="s">
        <v>30</v>
      </c>
      <c r="B6" s="23" t="str">
        <f>'Полезный отпуск'!B6</f>
        <v>декабрь 2013г.</v>
      </c>
      <c r="C6" s="21"/>
      <c r="D6" s="21"/>
    </row>
    <row r="7" spans="1:4" ht="15">
      <c r="A7" s="21"/>
      <c r="B7" s="21"/>
      <c r="C7" s="21"/>
      <c r="D7" s="21"/>
    </row>
    <row r="8" spans="1:6" ht="41.25" customHeight="1">
      <c r="A8" s="44" t="s">
        <v>39</v>
      </c>
      <c r="B8" s="45" t="s">
        <v>40</v>
      </c>
      <c r="C8" s="45" t="s">
        <v>16</v>
      </c>
      <c r="D8" s="45" t="s">
        <v>1</v>
      </c>
      <c r="F8" s="33"/>
    </row>
    <row r="9" spans="1:6" ht="15.75">
      <c r="A9" s="44" t="s">
        <v>19</v>
      </c>
      <c r="B9" s="24" t="s">
        <v>15</v>
      </c>
      <c r="C9" s="29" t="s">
        <v>69</v>
      </c>
      <c r="D9" s="32">
        <f>'Продажа потерь'!B14</f>
        <v>890.7</v>
      </c>
      <c r="F9" s="39"/>
    </row>
    <row r="10" spans="1:6" ht="15">
      <c r="A10" s="44" t="s">
        <v>19</v>
      </c>
      <c r="B10" s="24" t="s">
        <v>43</v>
      </c>
      <c r="C10" s="29">
        <v>154.586</v>
      </c>
      <c r="D10" s="32">
        <f>'Продажа потерь'!B14</f>
        <v>890.7</v>
      </c>
      <c r="F10" s="34"/>
    </row>
    <row r="11" spans="1:6" ht="18.75">
      <c r="A11" s="44" t="s">
        <v>19</v>
      </c>
      <c r="B11" s="26" t="s">
        <v>17</v>
      </c>
      <c r="C11" s="29">
        <v>1.325</v>
      </c>
      <c r="D11" s="32">
        <f>'Продажа потерь'!B14</f>
        <v>890.7</v>
      </c>
      <c r="F11" s="35"/>
    </row>
    <row r="12" spans="1:6" ht="15">
      <c r="A12" s="97" t="s">
        <v>31</v>
      </c>
      <c r="B12" s="97"/>
      <c r="C12" s="25">
        <f>SUM(C9:C11)</f>
        <v>155.911</v>
      </c>
      <c r="D12" s="24"/>
      <c r="E12" s="8"/>
      <c r="F12" s="33"/>
    </row>
    <row r="13" spans="1:5" ht="15">
      <c r="A13" s="27"/>
      <c r="B13" s="27"/>
      <c r="C13" s="28"/>
      <c r="D13" s="27"/>
      <c r="E13" s="8"/>
    </row>
    <row r="14" spans="1:4" ht="70.5" customHeight="1">
      <c r="A14" s="95" t="s">
        <v>49</v>
      </c>
      <c r="B14" s="95"/>
      <c r="C14" s="95"/>
      <c r="D14" s="95"/>
    </row>
    <row r="15" spans="1:4" ht="12.75">
      <c r="A15" s="5"/>
      <c r="B15" s="5"/>
      <c r="C15" s="4"/>
      <c r="D15" s="4"/>
    </row>
    <row r="16" spans="1:4" ht="12.75">
      <c r="A16" s="5"/>
      <c r="B16" s="5"/>
      <c r="D16" s="4"/>
    </row>
    <row r="17" spans="1:3" ht="12.75">
      <c r="A17" s="4"/>
      <c r="B17" s="4"/>
      <c r="C17" s="4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4"/>
      <c r="B19" s="4"/>
      <c r="C19" s="4"/>
      <c r="D19" s="4"/>
    </row>
    <row r="20" spans="1:4" ht="12.75">
      <c r="A20" s="4"/>
      <c r="B20" s="4"/>
      <c r="C20" s="4"/>
      <c r="D20" s="4"/>
    </row>
    <row r="21" spans="1:4" ht="12.75">
      <c r="A21" s="4"/>
      <c r="B21" s="4"/>
      <c r="C21" s="4"/>
      <c r="D21" s="4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8" t="s">
        <v>14</v>
      </c>
      <c r="B1" s="98"/>
      <c r="C1" s="98"/>
      <c r="D1" s="98"/>
    </row>
    <row r="2" spans="1:4" ht="15">
      <c r="A2" s="21"/>
      <c r="B2" s="21"/>
      <c r="C2" s="21"/>
      <c r="D2" s="21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декабрь 2013г.</v>
      </c>
    </row>
    <row r="5" spans="1:4" ht="39" customHeight="1">
      <c r="A5" s="99" t="s">
        <v>44</v>
      </c>
      <c r="B5" s="99"/>
      <c r="C5" s="99"/>
      <c r="D5" s="99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2014-05-16T10:59:10Z</dcterms:modified>
  <cp:category/>
  <cp:version/>
  <cp:contentType/>
  <cp:contentStatus/>
</cp:coreProperties>
</file>