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<sst xmlns="http://schemas.openxmlformats.org/spreadsheetml/2006/main" count="98" uniqueCount="72">
  <si>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</si>
  <si>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</si>
  <si>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</si>
  <si>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</si>
  <si>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</si>
  <si>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</si>
  <si>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</si>
  <si>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</si>
  <si>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</si>
  <si>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</si>
  <si>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</si>
  <si>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</si>
  <si>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</si>
  <si>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</si>
  <si>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</si>
  <si>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</si>
  <si>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</si>
  <si>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</si>
  <si>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</si>
  <si>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</si>
  <si>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</si>
  <si>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</si>
  <si>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</si>
  <si>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</si>
  <si>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</si>
  <si>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</si>
  <si>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</si>
  <si>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</si>
  <si>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</si>
  <si>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</si>
  <si>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</si>
  <si>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</si>
  <si>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</si>
  <si>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</si>
  <si>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</si>
  <si>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</si>
  <si>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</si>
  <si>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</si>
  <si>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</si>
  <si>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</si>
  <si>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</si>
  <si>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</si>
  <si>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</si>
  <si>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</si>
  <si>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</si>
  <si>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</si>
  <si>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</si>
  <si>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</si>
  <si>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</si>
  <si>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</si>
  <si>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</si>
  <si>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</si>
  <si>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</si>
  <si>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</si>
  <si>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</si>
  <si>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</si>
  <si>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</si>
  <si>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</si>
  <si>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</si>
  <si>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</si>
  <si>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</si>
  <si>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</si>
  <si>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</si>
  <si>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</si>
  <si>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</si>
  <si>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</si>
  <si>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</si>
  <si>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январь 2014г.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</si>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</sst>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5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49" fontId="31" fillId="0" borderId="0" xfId="0" applyNumberFormat="1" applyFont="1" applyAlignment="1">
      <alignment horizontal="left" vertical="center" wrapText="1"/>
    </xf>
    <xf numFmtId="0" fontId="31" fillId="55" borderId="19" xfId="0" applyFont="1" applyFill="1" applyBorder="1" applyAlignment="1">
      <alignment horizontal="center" vertical="center" wrapText="1"/>
    </xf>
    <xf numFmtId="172" fontId="68" fillId="0" borderId="19" xfId="0" applyNumberFormat="1" applyFont="1" applyBorder="1" applyAlignment="1">
      <alignment horizontal="center" vertical="center"/>
    </xf>
    <xf numFmtId="172" fontId="31" fillId="0" borderId="1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4"/>
  <sheetViews>
    <sheetView tabSelected="1" zoomScale="96" zoomScaleNormal="96" zoomScaleSheetLayoutView="100" zoomScalePageLayoutView="0" workbookViewId="0" topLeftCell="A1">
      <pane xSplit="1" ySplit="10" topLeftCell="E2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J35" sqref="J35:K54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6" t="s">
        <v>30</v>
      </c>
      <c r="B6" s="36" t="s">
        <v>67</v>
      </c>
      <c r="C6" s="2"/>
      <c r="D6" s="39"/>
      <c r="E6" s="39"/>
      <c r="F6" s="2"/>
      <c r="G6" s="2"/>
      <c r="H6" s="2"/>
      <c r="I6" s="2"/>
      <c r="J6" s="2"/>
    </row>
    <row r="7" spans="1:10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77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57</v>
      </c>
      <c r="G9" s="78" t="s">
        <v>62</v>
      </c>
      <c r="H9" s="78" t="s">
        <v>58</v>
      </c>
      <c r="I9" s="78" t="s">
        <v>64</v>
      </c>
      <c r="J9" s="71" t="s">
        <v>59</v>
      </c>
      <c r="K9" s="71" t="s">
        <v>61</v>
      </c>
    </row>
    <row r="10" spans="1:11" ht="15.75">
      <c r="A10" s="72" t="s">
        <v>35</v>
      </c>
      <c r="B10" s="23">
        <f>B21+B22+B23+B24+B16</f>
        <v>59456.786</v>
      </c>
      <c r="C10" s="23">
        <f aca="true" t="shared" si="0" ref="C10:H10">C21+C22+C23+C24+C16</f>
        <v>27008.177</v>
      </c>
      <c r="D10" s="23">
        <f>D21+D22+D23+D24+D16</f>
        <v>2624.466</v>
      </c>
      <c r="E10" s="23">
        <f>E21+E22+E23+E24+E16</f>
        <v>2316.2690000000002</v>
      </c>
      <c r="F10" s="23">
        <f t="shared" si="0"/>
        <v>25639.779</v>
      </c>
      <c r="G10" s="23">
        <f>G21+G22+G23+G24+G16</f>
        <v>48.846999999999994</v>
      </c>
      <c r="H10" s="23">
        <f t="shared" si="0"/>
        <v>1706.242</v>
      </c>
      <c r="I10" s="23">
        <f>I21+I22+I23+I24+I16</f>
        <v>113.006</v>
      </c>
      <c r="J10" s="4"/>
      <c r="K10" s="4"/>
    </row>
    <row r="11" spans="1:11" ht="12.75">
      <c r="A11" s="73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>
      <c r="A12" s="74" t="s">
        <v>63</v>
      </c>
      <c r="B12" s="24">
        <f aca="true" t="shared" si="1" ref="B12:B19">SUM(C12:I12)</f>
        <v>8.603115384615386</v>
      </c>
      <c r="C12" s="46">
        <f aca="true" t="shared" si="2" ref="C12:H12">C14+C15+C13</f>
        <v>1.265</v>
      </c>
      <c r="D12" s="46">
        <f t="shared" si="2"/>
        <v>0</v>
      </c>
      <c r="E12" s="46">
        <f t="shared" si="2"/>
        <v>2.049115384615385</v>
      </c>
      <c r="F12" s="46">
        <f t="shared" si="2"/>
        <v>0</v>
      </c>
      <c r="G12" s="46">
        <f t="shared" si="2"/>
        <v>0</v>
      </c>
      <c r="H12" s="46">
        <f t="shared" si="2"/>
        <v>5.289</v>
      </c>
      <c r="I12" s="46">
        <f>I14+I15+I13</f>
        <v>0</v>
      </c>
      <c r="J12" s="4"/>
      <c r="K12" s="4"/>
    </row>
    <row r="13" spans="1:11" ht="15">
      <c r="A13" s="74" t="s">
        <v>2</v>
      </c>
      <c r="B13" s="24">
        <f t="shared" si="1"/>
        <v>5.289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5">
        <v>5.289</v>
      </c>
      <c r="I13" s="45"/>
      <c r="J13" s="35">
        <v>327908</v>
      </c>
      <c r="K13" s="35">
        <v>48540.01</v>
      </c>
    </row>
    <row r="14" spans="1:11" ht="15">
      <c r="A14" s="74" t="s">
        <v>4</v>
      </c>
      <c r="B14" s="24">
        <f t="shared" si="1"/>
        <v>3.150115384615385</v>
      </c>
      <c r="C14" s="34">
        <v>1.101</v>
      </c>
      <c r="D14" s="24">
        <v>0</v>
      </c>
      <c r="E14" s="34">
        <v>2.049115384615385</v>
      </c>
      <c r="F14" s="24">
        <v>0</v>
      </c>
      <c r="G14" s="24">
        <v>0</v>
      </c>
      <c r="H14" s="24">
        <v>0</v>
      </c>
      <c r="I14" s="24">
        <v>0</v>
      </c>
      <c r="J14" s="35">
        <v>700837</v>
      </c>
      <c r="K14" s="35">
        <v>48540.01</v>
      </c>
    </row>
    <row r="15" spans="1:11" ht="15">
      <c r="A15" s="74" t="s">
        <v>5</v>
      </c>
      <c r="B15" s="24">
        <f t="shared" si="1"/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5">
        <v>968.253</v>
      </c>
      <c r="K15" s="35">
        <v>48540.01</v>
      </c>
    </row>
    <row r="16" spans="1:11" ht="15">
      <c r="A16" s="74" t="s">
        <v>51</v>
      </c>
      <c r="B16" s="24">
        <f t="shared" si="1"/>
        <v>4333.497</v>
      </c>
      <c r="C16" s="46">
        <f aca="true" t="shared" si="3" ref="C16:H16">C18+C19+C17</f>
        <v>754.221</v>
      </c>
      <c r="D16" s="46">
        <f t="shared" si="3"/>
        <v>0</v>
      </c>
      <c r="E16" s="46">
        <f>E18+E19+E17</f>
        <v>1873.034</v>
      </c>
      <c r="F16" s="46">
        <f t="shared" si="3"/>
        <v>0</v>
      </c>
      <c r="G16" s="46">
        <f t="shared" si="3"/>
        <v>0</v>
      </c>
      <c r="H16" s="46">
        <f t="shared" si="3"/>
        <v>1706.242</v>
      </c>
      <c r="I16" s="46">
        <f>I18+I19+I17</f>
        <v>0</v>
      </c>
      <c r="J16" s="4"/>
      <c r="K16" s="4"/>
    </row>
    <row r="17" spans="1:11" ht="15">
      <c r="A17" s="74" t="s">
        <v>2</v>
      </c>
      <c r="B17" s="24">
        <f t="shared" si="1"/>
        <v>1706.242</v>
      </c>
      <c r="C17" s="46">
        <v>0</v>
      </c>
      <c r="D17" s="24">
        <v>0</v>
      </c>
      <c r="E17" s="46">
        <v>0</v>
      </c>
      <c r="F17" s="46">
        <v>0</v>
      </c>
      <c r="G17" s="46">
        <v>0</v>
      </c>
      <c r="H17" s="45">
        <v>1706.242</v>
      </c>
      <c r="I17" s="45"/>
      <c r="J17" s="38">
        <v>934</v>
      </c>
      <c r="K17" s="38">
        <v>746.56</v>
      </c>
    </row>
    <row r="18" spans="1:11" ht="15">
      <c r="A18" s="74" t="s">
        <v>4</v>
      </c>
      <c r="B18" s="24">
        <f t="shared" si="1"/>
        <v>2511.259</v>
      </c>
      <c r="C18" s="34">
        <v>638.225</v>
      </c>
      <c r="D18" s="24">
        <v>0</v>
      </c>
      <c r="E18" s="34">
        <v>1873.034</v>
      </c>
      <c r="F18" s="24">
        <v>0</v>
      </c>
      <c r="G18" s="24">
        <v>0</v>
      </c>
      <c r="H18" s="24">
        <v>0</v>
      </c>
      <c r="I18" s="24">
        <v>0</v>
      </c>
      <c r="J18" s="38">
        <v>823</v>
      </c>
      <c r="K18" s="38">
        <v>746.56</v>
      </c>
    </row>
    <row r="19" spans="1:11" ht="15">
      <c r="A19" s="74" t="s">
        <v>5</v>
      </c>
      <c r="B19" s="24">
        <f t="shared" si="1"/>
        <v>115.996</v>
      </c>
      <c r="C19" s="34">
        <v>115.996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8">
        <v>671</v>
      </c>
      <c r="K19" s="38">
        <v>746.56</v>
      </c>
    </row>
    <row r="20" spans="1:11" ht="12.75">
      <c r="A20" s="73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74" t="s">
        <v>2</v>
      </c>
      <c r="B21" s="24">
        <f aca="true" t="shared" si="4" ref="B21:B29">SUM(C21:I21)</f>
        <v>6219.419</v>
      </c>
      <c r="C21" s="55">
        <v>3721.283</v>
      </c>
      <c r="D21" s="41">
        <v>2406.06</v>
      </c>
      <c r="E21" s="41">
        <v>0</v>
      </c>
      <c r="F21" s="41">
        <v>92.076</v>
      </c>
      <c r="G21" s="52">
        <v>0</v>
      </c>
      <c r="H21" s="52">
        <v>0</v>
      </c>
      <c r="I21" s="52">
        <v>0</v>
      </c>
      <c r="J21" s="35">
        <v>1592</v>
      </c>
      <c r="K21" s="47" t="s">
        <v>60</v>
      </c>
    </row>
    <row r="22" spans="1:11" ht="15">
      <c r="A22" s="74" t="s">
        <v>3</v>
      </c>
      <c r="B22" s="24">
        <f t="shared" si="4"/>
        <v>1825.107</v>
      </c>
      <c r="C22" s="55">
        <v>1792.398</v>
      </c>
      <c r="D22" s="42">
        <v>7.131</v>
      </c>
      <c r="E22" s="41">
        <v>0</v>
      </c>
      <c r="F22" s="41">
        <v>0</v>
      </c>
      <c r="G22" s="41">
        <v>25.578</v>
      </c>
      <c r="H22" s="49">
        <v>0</v>
      </c>
      <c r="I22" s="49">
        <v>0</v>
      </c>
      <c r="J22" s="35">
        <v>1709</v>
      </c>
      <c r="K22" s="47" t="s">
        <v>60</v>
      </c>
    </row>
    <row r="23" spans="1:11" ht="15">
      <c r="A23" s="74" t="s">
        <v>4</v>
      </c>
      <c r="B23" s="24">
        <f t="shared" si="4"/>
        <v>19225.843</v>
      </c>
      <c r="C23" s="55">
        <v>8705.341</v>
      </c>
      <c r="D23" s="42">
        <v>27.059</v>
      </c>
      <c r="E23" s="41">
        <v>0</v>
      </c>
      <c r="F23" s="41">
        <v>10374.456</v>
      </c>
      <c r="G23" s="41">
        <v>23.269</v>
      </c>
      <c r="H23" s="49">
        <v>0</v>
      </c>
      <c r="I23" s="70">
        <v>95.718</v>
      </c>
      <c r="J23" s="35">
        <v>2067</v>
      </c>
      <c r="K23" s="47" t="s">
        <v>60</v>
      </c>
    </row>
    <row r="24" spans="1:11" ht="15">
      <c r="A24" s="74" t="s">
        <v>5</v>
      </c>
      <c r="B24" s="24">
        <f t="shared" si="4"/>
        <v>27852.92</v>
      </c>
      <c r="C24" s="55">
        <v>12034.934</v>
      </c>
      <c r="D24" s="42">
        <v>184.216</v>
      </c>
      <c r="E24" s="42">
        <v>443.235</v>
      </c>
      <c r="F24" s="42">
        <v>15173.247</v>
      </c>
      <c r="G24" s="41">
        <v>0</v>
      </c>
      <c r="H24" s="49">
        <v>0</v>
      </c>
      <c r="I24" s="70">
        <v>17.288</v>
      </c>
      <c r="J24" s="35">
        <v>2656</v>
      </c>
      <c r="K24" s="47" t="s">
        <v>60</v>
      </c>
    </row>
    <row r="25" spans="1:11" ht="15.75">
      <c r="A25" s="75" t="s">
        <v>6</v>
      </c>
      <c r="B25" s="22">
        <f t="shared" si="4"/>
        <v>40836.181000000004</v>
      </c>
      <c r="C25" s="22">
        <f aca="true" t="shared" si="5" ref="C25:H25">SUM(C26:C28)</f>
        <v>24663.125000000004</v>
      </c>
      <c r="D25" s="22">
        <f t="shared" si="5"/>
        <v>162.52200000000002</v>
      </c>
      <c r="E25" s="22">
        <f>SUM(E26:E28)</f>
        <v>475.796</v>
      </c>
      <c r="F25" s="22">
        <f>SUM(F26:F28)</f>
        <v>15534.738</v>
      </c>
      <c r="G25" s="22">
        <f t="shared" si="5"/>
        <v>0</v>
      </c>
      <c r="H25" s="50">
        <f t="shared" si="5"/>
        <v>0</v>
      </c>
      <c r="I25" s="50">
        <f>SUM(I26:I28)</f>
        <v>0</v>
      </c>
      <c r="J25" s="4"/>
      <c r="K25" s="44"/>
    </row>
    <row r="26" spans="1:11" ht="15">
      <c r="A26" s="74" t="s">
        <v>7</v>
      </c>
      <c r="B26" s="24">
        <f t="shared" si="4"/>
        <v>20052.338</v>
      </c>
      <c r="C26" s="56">
        <v>6354.311</v>
      </c>
      <c r="D26" s="42">
        <f>138.013+11.669</f>
        <v>149.68200000000002</v>
      </c>
      <c r="E26" s="42">
        <v>475.796</v>
      </c>
      <c r="F26" s="42">
        <f>12732.48+340.069</f>
        <v>13072.548999999999</v>
      </c>
      <c r="G26" s="53">
        <v>0</v>
      </c>
      <c r="H26" s="49">
        <v>0</v>
      </c>
      <c r="I26" s="49">
        <v>0</v>
      </c>
      <c r="J26" s="35">
        <v>1507</v>
      </c>
      <c r="K26" s="47" t="s">
        <v>60</v>
      </c>
    </row>
    <row r="27" spans="1:11" ht="24" customHeight="1">
      <c r="A27" s="74" t="s">
        <v>8</v>
      </c>
      <c r="B27" s="24">
        <f t="shared" si="4"/>
        <v>19636.79</v>
      </c>
      <c r="C27" s="56">
        <v>18280.47</v>
      </c>
      <c r="D27" s="42">
        <v>12.84</v>
      </c>
      <c r="E27" s="42">
        <v>0</v>
      </c>
      <c r="F27" s="42">
        <v>1343.48</v>
      </c>
      <c r="G27" s="53">
        <v>0</v>
      </c>
      <c r="H27" s="49">
        <v>0</v>
      </c>
      <c r="I27" s="49">
        <v>0</v>
      </c>
      <c r="J27" s="35">
        <v>829</v>
      </c>
      <c r="K27" s="47" t="s">
        <v>60</v>
      </c>
    </row>
    <row r="28" spans="1:11" ht="15">
      <c r="A28" s="76" t="s">
        <v>9</v>
      </c>
      <c r="B28" s="24">
        <f t="shared" si="4"/>
        <v>1147.053</v>
      </c>
      <c r="C28" s="56">
        <v>28.344</v>
      </c>
      <c r="D28" s="42">
        <v>0</v>
      </c>
      <c r="E28" s="42">
        <v>0</v>
      </c>
      <c r="F28" s="42">
        <v>1118.709</v>
      </c>
      <c r="G28" s="53">
        <v>0</v>
      </c>
      <c r="H28" s="49">
        <v>0</v>
      </c>
      <c r="I28" s="49">
        <v>0</v>
      </c>
      <c r="J28" s="35">
        <v>829</v>
      </c>
      <c r="K28" s="47" t="s">
        <v>60</v>
      </c>
    </row>
    <row r="29" spans="1:11" ht="15.75">
      <c r="A29" s="75" t="s">
        <v>10</v>
      </c>
      <c r="B29" s="22">
        <f t="shared" si="4"/>
        <v>6857.391</v>
      </c>
      <c r="C29" s="43">
        <f aca="true" t="shared" si="6" ref="C29:H29">SUM(C30:C31)</f>
        <v>6857.391</v>
      </c>
      <c r="D29" s="43">
        <f t="shared" si="6"/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51">
        <f t="shared" si="6"/>
        <v>0</v>
      </c>
      <c r="I29" s="51">
        <f>SUM(I30:I31)</f>
        <v>0</v>
      </c>
      <c r="J29" s="4"/>
      <c r="K29" s="44"/>
    </row>
    <row r="30" spans="1:11" ht="15">
      <c r="A30" s="74" t="s">
        <v>11</v>
      </c>
      <c r="B30" s="24">
        <f>SUM(C30:H30)</f>
        <v>0</v>
      </c>
      <c r="C30" s="42">
        <v>0</v>
      </c>
      <c r="D30" s="42">
        <v>0</v>
      </c>
      <c r="E30" s="53">
        <v>0</v>
      </c>
      <c r="F30" s="53">
        <v>0</v>
      </c>
      <c r="G30" s="53">
        <v>0</v>
      </c>
      <c r="H30" s="49">
        <v>0</v>
      </c>
      <c r="I30" s="49">
        <v>0</v>
      </c>
      <c r="J30" s="35">
        <v>1283</v>
      </c>
      <c r="K30" s="47" t="s">
        <v>60</v>
      </c>
    </row>
    <row r="31" spans="1:11" ht="15">
      <c r="A31" s="74" t="s">
        <v>12</v>
      </c>
      <c r="B31" s="24">
        <f>SUM(C31:I31)</f>
        <v>6857.391</v>
      </c>
      <c r="C31" s="42">
        <v>6857.391</v>
      </c>
      <c r="D31" s="42">
        <v>0</v>
      </c>
      <c r="E31" s="53">
        <v>0</v>
      </c>
      <c r="F31" s="53">
        <v>0</v>
      </c>
      <c r="G31" s="53">
        <v>0</v>
      </c>
      <c r="H31" s="49">
        <v>0</v>
      </c>
      <c r="I31" s="49">
        <v>0</v>
      </c>
      <c r="J31" s="35">
        <v>701</v>
      </c>
      <c r="K31" s="47" t="s">
        <v>60</v>
      </c>
    </row>
    <row r="32" spans="1:11" ht="34.5" customHeight="1">
      <c r="A32" s="72" t="s">
        <v>36</v>
      </c>
      <c r="B32" s="48">
        <f>SUM(C32:I32)</f>
        <v>107150.358</v>
      </c>
      <c r="C32" s="54">
        <f aca="true" t="shared" si="7" ref="C32:H32">C31+C30+C28+C27+C26+C24+C23+C22+C21+C16</f>
        <v>58528.69300000001</v>
      </c>
      <c r="D32" s="54">
        <f t="shared" si="7"/>
        <v>2786.9880000000003</v>
      </c>
      <c r="E32" s="54">
        <f>E31+E30+E28+E27+E26+E24+E23+E22+E21+E16</f>
        <v>2792.065</v>
      </c>
      <c r="F32" s="54">
        <f t="shared" si="7"/>
        <v>41174.517</v>
      </c>
      <c r="G32" s="54">
        <f>G31+G30+G28+G27+G26+G24+G23+G22+G21+G16</f>
        <v>48.846999999999994</v>
      </c>
      <c r="H32" s="54">
        <f t="shared" si="7"/>
        <v>1706.242</v>
      </c>
      <c r="I32" s="54">
        <f>I31+I30+I28+I27+I26+I24+I23+I22+I21+I16</f>
        <v>113.006</v>
      </c>
      <c r="J32" s="4"/>
      <c r="K32" s="44"/>
    </row>
    <row r="33" ht="12.75">
      <c r="C33" s="40"/>
    </row>
    <row r="34" spans="1:6" ht="13.5" customHeight="1">
      <c r="A34" s="12"/>
      <c r="B34" s="40"/>
      <c r="C34" s="40"/>
      <c r="D34" s="40"/>
      <c r="E34" s="40"/>
      <c r="F34" s="40"/>
    </row>
    <row r="35" spans="1:11" ht="15.75" customHeight="1">
      <c r="A35" s="1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10"/>
      <c r="C37" s="40"/>
      <c r="D37" s="40"/>
      <c r="E37" s="40"/>
      <c r="F37" s="40"/>
      <c r="G37" s="40"/>
      <c r="H37" s="40"/>
      <c r="I37" s="40"/>
      <c r="J37" s="40"/>
      <c r="K37" s="40"/>
    </row>
    <row r="38" spans="3:11" ht="12.75">
      <c r="C38" s="40"/>
      <c r="D38" s="40"/>
      <c r="E38" s="40"/>
      <c r="F38" s="40"/>
      <c r="G38" s="40"/>
      <c r="H38" s="40"/>
      <c r="I38" s="40"/>
      <c r="J38" s="40"/>
      <c r="K38" s="40"/>
    </row>
    <row r="39" spans="3:11" ht="12.75">
      <c r="C39" s="40"/>
      <c r="D39" s="40"/>
      <c r="E39" s="40"/>
      <c r="F39" s="40"/>
      <c r="G39" s="40"/>
      <c r="H39" s="40"/>
      <c r="I39" s="40"/>
      <c r="J39" s="40"/>
      <c r="K39" s="40"/>
    </row>
    <row r="40" spans="3:11" ht="12.75">
      <c r="C40" s="40"/>
      <c r="D40" s="40"/>
      <c r="E40" s="40"/>
      <c r="F40" s="40"/>
      <c r="G40" s="40"/>
      <c r="H40" s="40"/>
      <c r="I40" s="40"/>
      <c r="J40" s="40"/>
      <c r="K40" s="40"/>
    </row>
    <row r="41" spans="3:11" ht="12.75">
      <c r="C41" s="40"/>
      <c r="D41" s="40"/>
      <c r="E41" s="40"/>
      <c r="F41" s="40"/>
      <c r="G41" s="40"/>
      <c r="H41" s="40"/>
      <c r="I41" s="40"/>
      <c r="J41" s="40"/>
      <c r="K41" s="40"/>
    </row>
    <row r="42" spans="3:11" ht="12.75">
      <c r="C42" s="40"/>
      <c r="D42" s="40"/>
      <c r="E42" s="40"/>
      <c r="F42" s="40"/>
      <c r="G42" s="40"/>
      <c r="H42" s="40"/>
      <c r="I42" s="40"/>
      <c r="J42" s="40"/>
      <c r="K42" s="40"/>
    </row>
    <row r="43" spans="3:11" ht="12.75">
      <c r="C43" s="40"/>
      <c r="D43" s="40"/>
      <c r="E43" s="40"/>
      <c r="F43" s="40"/>
      <c r="G43" s="40"/>
      <c r="H43" s="40"/>
      <c r="I43" s="40"/>
      <c r="J43" s="40"/>
      <c r="K43" s="40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  <row r="47" spans="3:11" ht="12.75">
      <c r="C47" s="40"/>
      <c r="D47" s="40"/>
      <c r="E47" s="40"/>
      <c r="F47" s="40"/>
      <c r="G47" s="40"/>
      <c r="H47" s="40"/>
      <c r="I47" s="40"/>
      <c r="J47" s="40"/>
      <c r="K47" s="40"/>
    </row>
    <row r="48" spans="3:11" ht="12.75">
      <c r="C48" s="40"/>
      <c r="D48" s="40"/>
      <c r="E48" s="40"/>
      <c r="F48" s="40"/>
      <c r="G48" s="40"/>
      <c r="H48" s="40"/>
      <c r="I48" s="40"/>
      <c r="J48" s="40"/>
      <c r="K48" s="40"/>
    </row>
    <row r="49" spans="3:11" ht="12.75">
      <c r="C49" s="40"/>
      <c r="D49" s="40"/>
      <c r="E49" s="40"/>
      <c r="F49" s="40"/>
      <c r="G49" s="40"/>
      <c r="H49" s="40"/>
      <c r="I49" s="40"/>
      <c r="J49" s="40"/>
      <c r="K49" s="40"/>
    </row>
    <row r="50" spans="3:11" ht="12.75">
      <c r="C50" s="40"/>
      <c r="D50" s="40"/>
      <c r="E50" s="40"/>
      <c r="F50" s="40"/>
      <c r="G50" s="40"/>
      <c r="H50" s="40"/>
      <c r="I50" s="40"/>
      <c r="J50" s="40"/>
      <c r="K50" s="40"/>
    </row>
    <row r="51" spans="3:11" ht="12.75">
      <c r="C51" s="40"/>
      <c r="D51" s="40"/>
      <c r="E51" s="40"/>
      <c r="F51" s="40"/>
      <c r="G51" s="40"/>
      <c r="H51" s="40"/>
      <c r="I51" s="40"/>
      <c r="J51" s="40"/>
      <c r="K51" s="40"/>
    </row>
    <row r="52" spans="3:11" ht="12.75">
      <c r="C52" s="40"/>
      <c r="D52" s="40"/>
      <c r="E52" s="40"/>
      <c r="F52" s="40"/>
      <c r="G52" s="40"/>
      <c r="H52" s="40"/>
      <c r="I52" s="40"/>
      <c r="J52" s="40"/>
      <c r="K52" s="40"/>
    </row>
    <row r="53" spans="3:11" ht="12.75">
      <c r="C53" s="40"/>
      <c r="D53" s="40"/>
      <c r="E53" s="40"/>
      <c r="F53" s="40"/>
      <c r="G53" s="40"/>
      <c r="H53" s="40"/>
      <c r="I53" s="40"/>
      <c r="J53" s="40"/>
      <c r="K53" s="40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8"/>
  <sheetViews>
    <sheetView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0" t="s">
        <v>28</v>
      </c>
      <c r="B1" s="90"/>
      <c r="C1" s="90"/>
      <c r="D1" s="9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6" t="s">
        <v>30</v>
      </c>
      <c r="B6" s="18" t="str">
        <f>'Полезный отпуск'!B6</f>
        <v>январь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4" t="s">
        <v>13</v>
      </c>
      <c r="B8" s="65" t="s">
        <v>34</v>
      </c>
      <c r="C8" s="65" t="s">
        <v>37</v>
      </c>
      <c r="D8" s="65" t="s">
        <v>29</v>
      </c>
      <c r="E8" s="65" t="s">
        <v>65</v>
      </c>
      <c r="F8" s="65" t="s">
        <v>66</v>
      </c>
      <c r="G8" s="91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6" ht="15">
      <c r="A9" s="66" t="s">
        <v>45</v>
      </c>
      <c r="B9" s="60">
        <v>0</v>
      </c>
      <c r="C9" s="60">
        <f aca="true" t="shared" si="0" ref="C9:C14">B9</f>
        <v>0</v>
      </c>
      <c r="D9" s="60">
        <f aca="true" t="shared" si="1" ref="D9:D14">B9</f>
        <v>0</v>
      </c>
      <c r="E9" s="60">
        <v>0</v>
      </c>
      <c r="F9" s="60">
        <v>0</v>
      </c>
    </row>
    <row r="10" spans="1:6" ht="15">
      <c r="A10" s="66" t="s">
        <v>46</v>
      </c>
      <c r="B10" s="60">
        <v>100</v>
      </c>
      <c r="C10" s="60">
        <f t="shared" si="0"/>
        <v>100</v>
      </c>
      <c r="D10" s="60">
        <f t="shared" si="1"/>
        <v>100</v>
      </c>
      <c r="E10" s="60">
        <v>100</v>
      </c>
      <c r="F10" s="60">
        <v>100</v>
      </c>
    </row>
    <row r="11" spans="1:6" ht="21.75" customHeight="1">
      <c r="A11" s="66" t="s">
        <v>38</v>
      </c>
      <c r="B11" s="62">
        <v>2.59</v>
      </c>
      <c r="C11" s="61">
        <f t="shared" si="0"/>
        <v>2.59</v>
      </c>
      <c r="D11" s="61">
        <f t="shared" si="1"/>
        <v>2.59</v>
      </c>
      <c r="E11" s="61">
        <f>B11</f>
        <v>2.59</v>
      </c>
      <c r="F11" s="61">
        <f>B11</f>
        <v>2.59</v>
      </c>
    </row>
    <row r="12" spans="1:6" ht="45">
      <c r="A12" s="66" t="s">
        <v>53</v>
      </c>
      <c r="B12" s="62">
        <v>199</v>
      </c>
      <c r="C12" s="61">
        <f>B12</f>
        <v>199</v>
      </c>
      <c r="D12" s="61">
        <f t="shared" si="1"/>
        <v>199</v>
      </c>
      <c r="E12" s="61">
        <f>B12</f>
        <v>199</v>
      </c>
      <c r="F12" s="61">
        <f>B12</f>
        <v>199</v>
      </c>
    </row>
    <row r="13" spans="1:6" ht="45">
      <c r="A13" s="66" t="s">
        <v>54</v>
      </c>
      <c r="B13" s="62">
        <v>227.24</v>
      </c>
      <c r="C13" s="61">
        <f t="shared" si="0"/>
        <v>227.24</v>
      </c>
      <c r="D13" s="61">
        <f t="shared" si="1"/>
        <v>227.24</v>
      </c>
      <c r="E13" s="61">
        <f>B13</f>
        <v>227.24</v>
      </c>
      <c r="F13" s="61">
        <f>B13</f>
        <v>227.24</v>
      </c>
    </row>
    <row r="14" spans="1:6" ht="45">
      <c r="A14" s="66" t="s">
        <v>47</v>
      </c>
      <c r="B14" s="62">
        <v>870.79</v>
      </c>
      <c r="C14" s="61">
        <f t="shared" si="0"/>
        <v>870.79</v>
      </c>
      <c r="D14" s="61">
        <f t="shared" si="1"/>
        <v>870.79</v>
      </c>
      <c r="E14" s="61">
        <f>B14</f>
        <v>870.79</v>
      </c>
      <c r="F14" s="61">
        <f>B14</f>
        <v>870.79</v>
      </c>
    </row>
    <row r="15" spans="1:6" ht="46.5" customHeight="1">
      <c r="A15" s="66" t="s">
        <v>55</v>
      </c>
      <c r="B15" s="61">
        <f>B11+B12+B14</f>
        <v>1072.3799999999999</v>
      </c>
      <c r="C15" s="61">
        <f>C11+C12+C14</f>
        <v>1072.3799999999999</v>
      </c>
      <c r="D15" s="61">
        <f>D11+D12+D14</f>
        <v>1072.3799999999999</v>
      </c>
      <c r="E15" s="60">
        <f>E11+E12+E14</f>
        <v>1072.3799999999999</v>
      </c>
      <c r="F15" s="60">
        <f>F11+F12+F14</f>
        <v>1072.3799999999999</v>
      </c>
    </row>
    <row r="16" spans="1:6" ht="60">
      <c r="A16" s="66" t="s">
        <v>56</v>
      </c>
      <c r="B16" s="61">
        <f>B14+B13+B11</f>
        <v>1100.62</v>
      </c>
      <c r="C16" s="61">
        <f>C14+C13+C11</f>
        <v>1100.62</v>
      </c>
      <c r="D16" s="61">
        <f>D14+D13+D11</f>
        <v>1100.62</v>
      </c>
      <c r="E16" s="60">
        <f>E14+E13+E11</f>
        <v>1100.62</v>
      </c>
      <c r="F16" s="60">
        <f>F14+F13+F11</f>
        <v>1100.62</v>
      </c>
    </row>
    <row r="18" spans="1:4" ht="48" customHeight="1">
      <c r="A18" s="92" t="s">
        <v>48</v>
      </c>
      <c r="B18" s="92"/>
      <c r="C18" s="92"/>
      <c r="D18" s="9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F2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3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7"/>
    </row>
    <row r="6" spans="1:5" ht="42" customHeight="1">
      <c r="A6" s="16" t="s">
        <v>30</v>
      </c>
      <c r="B6" s="18" t="str">
        <f>'Полезный отпуск'!B6</f>
        <v>январь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67" t="s">
        <v>23</v>
      </c>
      <c r="B9" s="67" t="s">
        <v>24</v>
      </c>
      <c r="C9" s="67" t="s">
        <v>23</v>
      </c>
      <c r="D9" s="67" t="s">
        <v>24</v>
      </c>
    </row>
    <row r="10" spans="1:4" ht="15">
      <c r="A10" s="20">
        <f>'Полезный отпуск'!B32</f>
        <v>107150.358</v>
      </c>
      <c r="B10" s="33">
        <v>256.752</v>
      </c>
      <c r="C10" s="19">
        <f>'Полезный отпуск'!B25</f>
        <v>40836.181000000004</v>
      </c>
      <c r="D10" s="20">
        <f>ROUND(C10/4937*12,3)</f>
        <v>99.257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4"/>
      <c r="B23" s="94"/>
      <c r="C23" s="94"/>
      <c r="D23" s="94"/>
      <c r="E23" s="9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6" sqref="A16:D16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8" t="s">
        <v>14</v>
      </c>
      <c r="B1" s="98"/>
      <c r="C1" s="98"/>
      <c r="D1" s="98"/>
    </row>
    <row r="2" spans="1:4" ht="15">
      <c r="A2" s="25"/>
      <c r="B2" s="25"/>
      <c r="C2" s="25"/>
      <c r="D2" s="25"/>
    </row>
    <row r="3" spans="1:4" ht="15">
      <c r="A3" s="25" t="s">
        <v>18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96" t="s">
        <v>49</v>
      </c>
      <c r="B5" s="96"/>
      <c r="C5" s="96"/>
      <c r="D5" s="96"/>
    </row>
    <row r="6" spans="1:4" ht="24" customHeight="1">
      <c r="A6" s="26" t="s">
        <v>30</v>
      </c>
      <c r="B6" s="27" t="str">
        <f>'Полезный отпуск'!B6</f>
        <v>январь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8" t="s">
        <v>39</v>
      </c>
      <c r="B8" s="69" t="s">
        <v>40</v>
      </c>
      <c r="C8" s="100" t="s">
        <v>16</v>
      </c>
      <c r="D8" s="100"/>
      <c r="F8" s="57"/>
    </row>
    <row r="9" spans="1:6" ht="15.75">
      <c r="A9" s="68" t="s">
        <v>19</v>
      </c>
      <c r="B9" s="28" t="s">
        <v>15</v>
      </c>
      <c r="C9" s="101">
        <v>293.301</v>
      </c>
      <c r="D9" s="101"/>
      <c r="F9" s="63"/>
    </row>
    <row r="10" spans="1:6" ht="15">
      <c r="A10" s="68" t="s">
        <v>19</v>
      </c>
      <c r="B10" s="28" t="s">
        <v>43</v>
      </c>
      <c r="C10" s="101">
        <v>1512.106</v>
      </c>
      <c r="D10" s="101"/>
      <c r="F10" s="58"/>
    </row>
    <row r="11" spans="1:6" ht="18.75">
      <c r="A11" s="68" t="s">
        <v>19</v>
      </c>
      <c r="B11" s="29" t="s">
        <v>17</v>
      </c>
      <c r="C11" s="101">
        <v>2.156</v>
      </c>
      <c r="D11" s="101"/>
      <c r="F11" s="59"/>
    </row>
    <row r="12" spans="1:6" ht="15">
      <c r="A12" s="97" t="s">
        <v>31</v>
      </c>
      <c r="B12" s="97"/>
      <c r="C12" s="102">
        <f>SUM(C9:C11)</f>
        <v>1807.5629999999999</v>
      </c>
      <c r="D12" s="102"/>
      <c r="E12" s="8"/>
      <c r="F12" s="57"/>
    </row>
    <row r="13" spans="1:5" ht="15">
      <c r="A13" s="30"/>
      <c r="B13" s="30"/>
      <c r="C13" s="31"/>
      <c r="D13" s="30"/>
      <c r="E13" s="8"/>
    </row>
    <row r="14" spans="1:4" ht="33" customHeight="1">
      <c r="A14" s="103" t="s">
        <v>68</v>
      </c>
      <c r="B14" s="103"/>
      <c r="C14" s="103"/>
      <c r="D14" s="103"/>
    </row>
    <row r="15" spans="1:4" ht="82.5" customHeight="1">
      <c r="A15" s="99" t="s">
        <v>69</v>
      </c>
      <c r="B15" s="99"/>
      <c r="C15" s="99"/>
      <c r="D15" s="99"/>
    </row>
    <row r="16" spans="1:4" ht="67.5" customHeight="1">
      <c r="A16" s="99" t="s">
        <v>70</v>
      </c>
      <c r="B16" s="99"/>
      <c r="C16" s="99"/>
      <c r="D16" s="99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4:D14"/>
    <mergeCell ref="A5:D5"/>
    <mergeCell ref="A12:B12"/>
    <mergeCell ref="A1:D1"/>
    <mergeCell ref="A15:D15"/>
    <mergeCell ref="A16:D16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8" t="s">
        <v>14</v>
      </c>
      <c r="B1" s="98"/>
      <c r="C1" s="98"/>
      <c r="D1" s="98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январь 2014г.</v>
      </c>
    </row>
    <row r="5" spans="1:4" ht="39" customHeight="1">
      <c r="A5" s="104" t="s">
        <v>44</v>
      </c>
      <c r="B5" s="104"/>
      <c r="C5" s="104"/>
      <c r="D5" s="10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2014-05-16T06:58:49Z</dcterms:modified>
  <cp:category/>
  <cp:version/>
  <cp:contentType/>
  <cp:contentStatus/>
</cp:coreProperties>
</file>