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735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отпуск'!$A$1:$F$33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<sst xmlns="http://schemas.openxmlformats.org/spreadsheetml/2006/main" count="98" uniqueCount="69">
  <si>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</si>
  <si>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</si>
  <si>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</si>
  <si>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</si>
  <si>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</si>
  <si>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</si>
  <si>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</si>
  <si>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</si>
  <si>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</si>
  <si>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</si>
  <si>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</si>
  <si>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</si>
  <si>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</si>
  <si>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</si>
  <si>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</si>
  <si>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</si>
  <si>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</si>
  <si>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</si>
  <si>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</si>
  <si>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</si>
  <si>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</si>
  <si>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</si>
  <si>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</si>
  <si>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</si>
  <si>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</si>
  <si>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</si>
  <si>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</si>
  <si>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</si>
  <si>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</si>
  <si>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</si>
  <si>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</si>
  <si>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</si>
  <si>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</si>
  <si>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</si>
  <si>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</si>
  <si>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</si>
  <si>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</si>
  <si>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</si>
  <si>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</si>
  <si>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</si>
  <si>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</si>
  <si>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</si>
  <si>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</si>
  <si>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</si>
  <si>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</si>
  <si>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</si>
  <si>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</si>
  <si>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</si>
  <si>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</si>
  <si>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</si>
  <si>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</si>
  <si>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</si>
  <si>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</si>
  <si>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</si>
  <si>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</si>
  <si>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</si>
  <si>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</si>
  <si>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</si>
  <si>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</si>
  <si>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</si>
  <si>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</si>
  <si>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</si>
  <si>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</si>
  <si>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</si>
  <si>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</si>
  <si>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</si>
  <si>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В соответствии с п.20 абз. г) и е) Стандарта</t>
  </si>
  <si>
    <t>июнь 2014г.</t>
  </si>
  <si>
    <t xml:space="preserve">ОАО "Городские электрические сети г. Прохладгного"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</si>
</sst>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177" fontId="70" fillId="0" borderId="0" xfId="0" applyNumberFormat="1" applyFont="1" applyFill="1" applyAlignment="1">
      <alignment horizontal="left"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/>
    </xf>
    <xf numFmtId="0" fontId="3" fillId="56" borderId="19" xfId="0" applyFont="1" applyFill="1" applyBorder="1" applyAlignment="1">
      <alignment/>
    </xf>
    <xf numFmtId="0" fontId="5" fillId="56" borderId="19" xfId="0" applyFont="1" applyFill="1" applyBorder="1" applyAlignment="1">
      <alignment horizontal="left" wrapText="1"/>
    </xf>
    <xf numFmtId="0" fontId="5" fillId="56" borderId="1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6" borderId="27" xfId="0" applyFont="1" applyFill="1" applyBorder="1" applyAlignment="1">
      <alignment horizontal="center" vertical="center"/>
    </xf>
    <xf numFmtId="0" fontId="3" fillId="56" borderId="29" xfId="0" applyFont="1" applyFill="1" applyBorder="1" applyAlignment="1">
      <alignment horizontal="center" vertical="center"/>
    </xf>
    <xf numFmtId="179" fontId="3" fillId="56" borderId="27" xfId="0" applyNumberFormat="1" applyFont="1" applyFill="1" applyBorder="1" applyAlignment="1">
      <alignment horizontal="center" vertical="center" wrapText="1"/>
    </xf>
    <xf numFmtId="179" fontId="3" fillId="56" borderId="29" xfId="0" applyNumberFormat="1" applyFont="1" applyFill="1" applyBorder="1" applyAlignment="1">
      <alignment horizontal="center" vertical="center" wrapText="1"/>
    </xf>
    <xf numFmtId="0" fontId="5" fillId="56" borderId="30" xfId="0" applyFont="1" applyFill="1" applyBorder="1" applyAlignment="1">
      <alignment horizontal="center"/>
    </xf>
    <xf numFmtId="0" fontId="5" fillId="56" borderId="31" xfId="0" applyFont="1" applyFill="1" applyBorder="1" applyAlignment="1">
      <alignment horizontal="center"/>
    </xf>
    <xf numFmtId="0" fontId="5" fillId="56" borderId="32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0" xfId="0" applyFont="1" applyFill="1" applyBorder="1" applyAlignment="1">
      <alignment horizontal="center" vertical="center" wrapText="1"/>
    </xf>
    <xf numFmtId="0" fontId="31" fillId="55" borderId="32" xfId="0" applyFont="1" applyFill="1" applyBorder="1" applyAlignment="1">
      <alignment horizontal="center" vertical="center" wrapText="1"/>
    </xf>
    <xf numFmtId="172" fontId="68" fillId="0" borderId="30" xfId="0" applyNumberFormat="1" applyFont="1" applyBorder="1" applyAlignment="1">
      <alignment horizontal="center" vertical="center"/>
    </xf>
    <xf numFmtId="172" fontId="68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2" borderId="19" xfId="0" applyFont="1" applyFill="1" applyBorder="1" applyAlignment="1" applyProtection="1">
      <alignment horizontal="left" vertical="center" wrapText="1"/>
      <protection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L51"/>
  <sheetViews>
    <sheetView tabSelected="1" zoomScale="96" zoomScaleNormal="96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30" sqref="B30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6" width="23.125" style="0" customWidth="1"/>
    <col min="7" max="7" width="19.75390625" style="0" customWidth="1"/>
    <col min="8" max="8" width="16.375" style="0" customWidth="1"/>
    <col min="9" max="9" width="17.125" style="0" customWidth="1"/>
    <col min="10" max="10" width="19.625" style="105" customWidth="1"/>
    <col min="11" max="11" width="21.25390625" style="0" customWidth="1"/>
    <col min="12" max="12" width="13.375" style="0" customWidth="1"/>
    <col min="13" max="13" width="12.00390625" style="0" customWidth="1"/>
  </cols>
  <sheetData>
    <row r="1" spans="1:11" ht="36.75" customHeight="1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106"/>
      <c r="K2" s="2"/>
    </row>
    <row r="3" spans="1:11" ht="15">
      <c r="A3" s="2" t="s">
        <v>66</v>
      </c>
      <c r="B3" s="2"/>
      <c r="C3" s="2"/>
      <c r="D3" s="2"/>
      <c r="E3" s="2"/>
      <c r="F3" s="2"/>
      <c r="G3" s="2"/>
      <c r="H3" s="2"/>
      <c r="I3" s="2"/>
      <c r="J3" s="106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106"/>
      <c r="K4" s="2"/>
    </row>
    <row r="5" spans="1:11" ht="17.25" customHeight="1">
      <c r="A5" s="77" t="s">
        <v>38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9.5" customHeight="1">
      <c r="A6" s="16" t="s">
        <v>26</v>
      </c>
      <c r="B6" s="36" t="s">
        <v>67</v>
      </c>
      <c r="C6" s="2"/>
      <c r="D6" s="39"/>
      <c r="E6" s="39"/>
      <c r="F6" s="2"/>
      <c r="G6" s="2"/>
      <c r="H6" s="2"/>
      <c r="I6" s="2"/>
      <c r="J6" s="106"/>
      <c r="K6" s="2"/>
    </row>
    <row r="7" spans="1:11" ht="15" customHeight="1" hidden="1">
      <c r="A7" s="2"/>
      <c r="B7" s="2"/>
      <c r="C7" s="39"/>
      <c r="D7" s="39"/>
      <c r="E7" s="39"/>
      <c r="F7" s="39"/>
      <c r="G7" s="39"/>
      <c r="H7" s="39"/>
      <c r="I7" s="39"/>
      <c r="J7" s="39"/>
      <c r="K7" s="2"/>
    </row>
    <row r="8" spans="1:12" ht="15" customHeight="1">
      <c r="A8" s="78" t="s">
        <v>0</v>
      </c>
      <c r="B8" s="80" t="s">
        <v>28</v>
      </c>
      <c r="C8" s="82" t="s">
        <v>29</v>
      </c>
      <c r="D8" s="83"/>
      <c r="E8" s="83"/>
      <c r="F8" s="83"/>
      <c r="G8" s="83"/>
      <c r="H8" s="84"/>
      <c r="I8" s="73"/>
      <c r="J8" s="73"/>
      <c r="K8" s="85" t="s">
        <v>1</v>
      </c>
      <c r="L8" s="85"/>
    </row>
    <row r="9" spans="1:12" ht="60" customHeight="1">
      <c r="A9" s="79"/>
      <c r="B9" s="81"/>
      <c r="C9" s="75" t="s">
        <v>30</v>
      </c>
      <c r="D9" s="75" t="s">
        <v>33</v>
      </c>
      <c r="E9" s="75" t="s">
        <v>25</v>
      </c>
      <c r="F9" s="75" t="s">
        <v>53</v>
      </c>
      <c r="G9" s="75" t="s">
        <v>58</v>
      </c>
      <c r="H9" s="75" t="s">
        <v>54</v>
      </c>
      <c r="I9" s="75" t="s">
        <v>60</v>
      </c>
      <c r="J9" s="75" t="s">
        <v>68</v>
      </c>
      <c r="K9" s="74" t="s">
        <v>55</v>
      </c>
      <c r="L9" s="74" t="s">
        <v>57</v>
      </c>
    </row>
    <row r="10" spans="1:12" ht="15.75">
      <c r="A10" s="68" t="s">
        <v>31</v>
      </c>
      <c r="B10" s="23">
        <f>B21+B22+B23+B24+B16</f>
        <v>46105.941</v>
      </c>
      <c r="C10" s="23">
        <f aca="true" t="shared" si="0" ref="C10:H10">C21+C22+C23+C24+C16</f>
        <v>21319.199</v>
      </c>
      <c r="D10" s="23">
        <f>D21+D22+D23+D24+D16</f>
        <v>1953.2549999999999</v>
      </c>
      <c r="E10" s="23">
        <f>E21+E22+E23+E24+E16</f>
        <v>2203.3250000000003</v>
      </c>
      <c r="F10" s="23">
        <f t="shared" si="0"/>
        <v>17076.790999999997</v>
      </c>
      <c r="G10" s="23">
        <f>G21+G22+G23+G24+G16</f>
        <v>16.449</v>
      </c>
      <c r="H10" s="23">
        <f t="shared" si="0"/>
        <v>2813.048</v>
      </c>
      <c r="I10" s="23">
        <f>I21+I22+I23+I24+I16</f>
        <v>124.343</v>
      </c>
      <c r="J10" s="23">
        <f>J21+J22+J23+J24+J16</f>
        <v>599.531</v>
      </c>
      <c r="K10" s="4"/>
      <c r="L10" s="4"/>
    </row>
    <row r="11" spans="1:12" ht="12.75">
      <c r="A11" s="69" t="s">
        <v>46</v>
      </c>
      <c r="B11" s="37"/>
      <c r="C11" s="37"/>
      <c r="D11" s="37"/>
      <c r="E11" s="37"/>
      <c r="F11" s="37"/>
      <c r="G11" s="37"/>
      <c r="H11" s="37"/>
      <c r="I11" s="37"/>
      <c r="J11" s="107"/>
      <c r="K11" s="37"/>
      <c r="L11" s="37"/>
    </row>
    <row r="12" spans="1:12" ht="15">
      <c r="A12" s="70" t="s">
        <v>59</v>
      </c>
      <c r="B12" s="24">
        <f>SUM(C12:I12)</f>
        <v>9.072</v>
      </c>
      <c r="C12" s="45">
        <f aca="true" t="shared" si="1" ref="C12:I12">C14+C15+C13</f>
        <v>1.309</v>
      </c>
      <c r="D12" s="45">
        <f t="shared" si="1"/>
        <v>0</v>
      </c>
      <c r="E12" s="45">
        <f t="shared" si="1"/>
        <v>2.474</v>
      </c>
      <c r="F12" s="45">
        <f t="shared" si="1"/>
        <v>0</v>
      </c>
      <c r="G12" s="45">
        <f t="shared" si="1"/>
        <v>0</v>
      </c>
      <c r="H12" s="45">
        <f t="shared" si="1"/>
        <v>5.289</v>
      </c>
      <c r="I12" s="45">
        <f t="shared" si="1"/>
        <v>0</v>
      </c>
      <c r="J12" s="45">
        <f>J14+J15+J13</f>
        <v>0</v>
      </c>
      <c r="K12" s="4"/>
      <c r="L12" s="4"/>
    </row>
    <row r="13" spans="1:12" ht="15">
      <c r="A13" s="70" t="s">
        <v>2</v>
      </c>
      <c r="B13" s="24">
        <f>SUM(C13:J13)</f>
        <v>5.289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4">
        <v>5.289</v>
      </c>
      <c r="I13" s="44"/>
      <c r="J13" s="44"/>
      <c r="K13" s="35">
        <v>360698.8</v>
      </c>
      <c r="L13" s="35">
        <v>53119.6</v>
      </c>
    </row>
    <row r="14" spans="1:12" ht="15">
      <c r="A14" s="70" t="s">
        <v>4</v>
      </c>
      <c r="B14" s="24">
        <f>SUM(C14:J14)</f>
        <v>3.6370000000000005</v>
      </c>
      <c r="C14" s="34">
        <v>1.163</v>
      </c>
      <c r="D14" s="24">
        <v>0</v>
      </c>
      <c r="E14" s="34">
        <v>2.474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35">
        <v>451913</v>
      </c>
      <c r="L14" s="46" t="s">
        <v>56</v>
      </c>
    </row>
    <row r="15" spans="1:12" ht="15">
      <c r="A15" s="70" t="s">
        <v>5</v>
      </c>
      <c r="B15" s="24">
        <f>SUM(C15:J15)</f>
        <v>0.146</v>
      </c>
      <c r="C15" s="34">
        <v>0.146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35">
        <v>770920.7</v>
      </c>
      <c r="L15" s="46" t="s">
        <v>56</v>
      </c>
    </row>
    <row r="16" spans="1:12" ht="15">
      <c r="A16" s="70" t="s">
        <v>47</v>
      </c>
      <c r="B16" s="24">
        <f>SUM(C16:I16)</f>
        <v>5446.852</v>
      </c>
      <c r="C16" s="45">
        <f>C18+C19+C17</f>
        <v>801.516</v>
      </c>
      <c r="D16" s="45">
        <f aca="true" t="shared" si="2" ref="D16:I16">D18+D19+D17</f>
        <v>0</v>
      </c>
      <c r="E16" s="45">
        <f t="shared" si="2"/>
        <v>1832.288</v>
      </c>
      <c r="F16" s="45">
        <f t="shared" si="2"/>
        <v>0</v>
      </c>
      <c r="G16" s="45">
        <f t="shared" si="2"/>
        <v>0</v>
      </c>
      <c r="H16" s="45">
        <f t="shared" si="2"/>
        <v>2813.048</v>
      </c>
      <c r="I16" s="45">
        <f t="shared" si="2"/>
        <v>0</v>
      </c>
      <c r="J16" s="45">
        <f>J18+J19+J17</f>
        <v>0</v>
      </c>
      <c r="K16" s="4"/>
      <c r="L16" s="4"/>
    </row>
    <row r="17" spans="1:12" ht="15">
      <c r="A17" s="70" t="s">
        <v>2</v>
      </c>
      <c r="B17" s="24">
        <f>SUM(C17:J17)</f>
        <v>2813.048</v>
      </c>
      <c r="C17" s="45">
        <v>0</v>
      </c>
      <c r="D17" s="24">
        <v>0</v>
      </c>
      <c r="E17" s="45">
        <v>0</v>
      </c>
      <c r="F17" s="45">
        <v>0</v>
      </c>
      <c r="G17" s="45">
        <v>0</v>
      </c>
      <c r="H17" s="44">
        <v>2813.048</v>
      </c>
      <c r="I17" s="44"/>
      <c r="J17" s="44"/>
      <c r="K17" s="38">
        <v>1027.4</v>
      </c>
      <c r="L17" s="38">
        <v>911.55</v>
      </c>
    </row>
    <row r="18" spans="1:12" ht="15">
      <c r="A18" s="70" t="s">
        <v>4</v>
      </c>
      <c r="B18" s="24">
        <f>SUM(C18:J18)</f>
        <v>2531.15</v>
      </c>
      <c r="C18" s="34">
        <v>698.862</v>
      </c>
      <c r="D18" s="24">
        <v>0</v>
      </c>
      <c r="E18" s="34">
        <v>1832.288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38">
        <v>1111</v>
      </c>
      <c r="L18" s="46" t="s">
        <v>56</v>
      </c>
    </row>
    <row r="19" spans="1:12" ht="15">
      <c r="A19" s="70" t="s">
        <v>5</v>
      </c>
      <c r="B19" s="24">
        <f>SUM(C19:J19)</f>
        <v>102.654</v>
      </c>
      <c r="C19" s="34">
        <v>102.654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38">
        <v>905.3</v>
      </c>
      <c r="L19" s="46" t="s">
        <v>56</v>
      </c>
    </row>
    <row r="20" spans="1:12" ht="12.75">
      <c r="A20" s="69" t="s">
        <v>48</v>
      </c>
      <c r="B20" s="37"/>
      <c r="C20" s="37"/>
      <c r="D20" s="37"/>
      <c r="E20" s="37"/>
      <c r="F20" s="37"/>
      <c r="G20" s="37"/>
      <c r="H20" s="37"/>
      <c r="I20" s="37"/>
      <c r="J20" s="107"/>
      <c r="K20" s="37"/>
      <c r="L20" s="37"/>
    </row>
    <row r="21" spans="1:12" ht="15">
      <c r="A21" s="70" t="s">
        <v>2</v>
      </c>
      <c r="B21" s="24">
        <f>SUM(C21:J21)</f>
        <v>6685.211</v>
      </c>
      <c r="C21" s="52">
        <v>4780.13</v>
      </c>
      <c r="D21" s="41">
        <v>1802.837</v>
      </c>
      <c r="E21" s="41">
        <v>0</v>
      </c>
      <c r="F21" s="41">
        <v>102.244</v>
      </c>
      <c r="G21" s="49">
        <v>0</v>
      </c>
      <c r="H21" s="49">
        <v>0</v>
      </c>
      <c r="I21" s="49">
        <v>0</v>
      </c>
      <c r="J21" s="49">
        <v>0</v>
      </c>
      <c r="K21" s="35">
        <v>1751.2</v>
      </c>
      <c r="L21" s="46" t="s">
        <v>56</v>
      </c>
    </row>
    <row r="22" spans="1:12" ht="15">
      <c r="A22" s="70" t="s">
        <v>3</v>
      </c>
      <c r="B22" s="24">
        <f>SUM(C22:J22)</f>
        <v>1196.1119999999999</v>
      </c>
      <c r="C22" s="52">
        <v>1192.81</v>
      </c>
      <c r="D22" s="42">
        <v>1.202</v>
      </c>
      <c r="E22" s="41">
        <v>0</v>
      </c>
      <c r="F22" s="41">
        <v>0</v>
      </c>
      <c r="G22" s="41">
        <v>2.1</v>
      </c>
      <c r="H22" s="47">
        <v>0</v>
      </c>
      <c r="I22" s="47">
        <v>0</v>
      </c>
      <c r="J22" s="47">
        <v>0</v>
      </c>
      <c r="K22" s="35">
        <v>1879.9</v>
      </c>
      <c r="L22" s="46" t="s">
        <v>56</v>
      </c>
    </row>
    <row r="23" spans="1:12" ht="15">
      <c r="A23" s="70" t="s">
        <v>4</v>
      </c>
      <c r="B23" s="24">
        <f>SUM(C23:J23)</f>
        <v>14869.323</v>
      </c>
      <c r="C23" s="52">
        <v>6511.858</v>
      </c>
      <c r="D23" s="42">
        <v>11.933</v>
      </c>
      <c r="E23" s="41">
        <f>1946.726-E18</f>
        <v>114.4380000000001</v>
      </c>
      <c r="F23" s="41">
        <v>7732.987</v>
      </c>
      <c r="G23" s="41">
        <v>14.349</v>
      </c>
      <c r="H23" s="47">
        <v>0</v>
      </c>
      <c r="I23" s="67">
        <v>122.73</v>
      </c>
      <c r="J23" s="67">
        <v>361.028</v>
      </c>
      <c r="K23" s="35">
        <v>2273.7</v>
      </c>
      <c r="L23" s="46" t="s">
        <v>56</v>
      </c>
    </row>
    <row r="24" spans="1:12" ht="15">
      <c r="A24" s="70" t="s">
        <v>5</v>
      </c>
      <c r="B24" s="24">
        <f>SUM(C24:J24)</f>
        <v>17908.443</v>
      </c>
      <c r="C24" s="52">
        <v>8032.885</v>
      </c>
      <c r="D24" s="42">
        <v>137.283</v>
      </c>
      <c r="E24" s="42">
        <v>256.599</v>
      </c>
      <c r="F24" s="42">
        <v>9241.56</v>
      </c>
      <c r="G24" s="41">
        <v>0</v>
      </c>
      <c r="H24" s="47">
        <v>0</v>
      </c>
      <c r="I24" s="67">
        <v>1.613</v>
      </c>
      <c r="J24" s="67">
        <v>238.503</v>
      </c>
      <c r="K24" s="35">
        <v>2921.6</v>
      </c>
      <c r="L24" s="46" t="s">
        <v>56</v>
      </c>
    </row>
    <row r="25" spans="1:12" ht="15.75">
      <c r="A25" s="71" t="s">
        <v>6</v>
      </c>
      <c r="B25" s="22">
        <f>SUM(C25:I25)</f>
        <v>29284.331999999995</v>
      </c>
      <c r="C25" s="22">
        <f aca="true" t="shared" si="3" ref="C25:H25">SUM(C26:C28)</f>
        <v>17901.971999999998</v>
      </c>
      <c r="D25" s="22">
        <f t="shared" si="3"/>
        <v>116.207</v>
      </c>
      <c r="E25" s="22">
        <f>SUM(E26:E28)</f>
        <v>501.83299999999997</v>
      </c>
      <c r="F25" s="22">
        <f>SUM(F26:F28)</f>
        <v>10764.32</v>
      </c>
      <c r="G25" s="22">
        <f t="shared" si="3"/>
        <v>0</v>
      </c>
      <c r="H25" s="48">
        <f t="shared" si="3"/>
        <v>0</v>
      </c>
      <c r="I25" s="48">
        <f>SUM(I26:I28)</f>
        <v>0</v>
      </c>
      <c r="J25" s="48">
        <f>SUM(J26:J28)</f>
        <v>0</v>
      </c>
      <c r="K25" s="4"/>
      <c r="L25" s="43"/>
    </row>
    <row r="26" spans="1:12" ht="15">
      <c r="A26" s="70" t="s">
        <v>7</v>
      </c>
      <c r="B26" s="24">
        <f>SUM(C26:J26)</f>
        <v>14474.634000000002</v>
      </c>
      <c r="C26" s="53">
        <f>4475.757+232.627</f>
        <v>4708.384</v>
      </c>
      <c r="D26" s="42">
        <f>101.029</f>
        <v>101.029</v>
      </c>
      <c r="E26" s="42">
        <f>466.073+35.76</f>
        <v>501.83299999999997</v>
      </c>
      <c r="F26" s="42">
        <f>9014.252+149.136</f>
        <v>9163.388</v>
      </c>
      <c r="G26" s="50">
        <v>0</v>
      </c>
      <c r="H26" s="47">
        <v>0</v>
      </c>
      <c r="I26" s="47">
        <v>0</v>
      </c>
      <c r="J26" s="47">
        <v>0</v>
      </c>
      <c r="K26" s="35">
        <v>1632.59</v>
      </c>
      <c r="L26" s="46" t="s">
        <v>56</v>
      </c>
    </row>
    <row r="27" spans="1:12" ht="24" customHeight="1">
      <c r="A27" s="70" t="s">
        <v>8</v>
      </c>
      <c r="B27" s="24">
        <f>SUM(C27:J27)</f>
        <v>14001.590999999999</v>
      </c>
      <c r="C27" s="53">
        <f>13177.863</f>
        <v>13177.863</v>
      </c>
      <c r="D27" s="42">
        <v>3.944</v>
      </c>
      <c r="E27" s="42">
        <v>0</v>
      </c>
      <c r="F27" s="42">
        <v>819.784</v>
      </c>
      <c r="G27" s="50">
        <v>0</v>
      </c>
      <c r="H27" s="47">
        <v>0</v>
      </c>
      <c r="I27" s="47">
        <v>0</v>
      </c>
      <c r="J27" s="47">
        <v>0</v>
      </c>
      <c r="K27" s="35">
        <v>869.88</v>
      </c>
      <c r="L27" s="46" t="s">
        <v>56</v>
      </c>
    </row>
    <row r="28" spans="1:12" ht="15">
      <c r="A28" s="72" t="s">
        <v>9</v>
      </c>
      <c r="B28" s="24">
        <f>SUM(C28:J28)</f>
        <v>808.107</v>
      </c>
      <c r="C28" s="53">
        <v>15.725</v>
      </c>
      <c r="D28" s="42">
        <v>11.234</v>
      </c>
      <c r="E28" s="42">
        <v>0</v>
      </c>
      <c r="F28" s="42">
        <v>781.148</v>
      </c>
      <c r="G28" s="50">
        <v>0</v>
      </c>
      <c r="H28" s="47">
        <v>0</v>
      </c>
      <c r="I28" s="47">
        <v>0</v>
      </c>
      <c r="J28" s="47">
        <v>0</v>
      </c>
      <c r="K28" s="35">
        <v>869.88</v>
      </c>
      <c r="L28" s="46" t="s">
        <v>56</v>
      </c>
    </row>
    <row r="29" spans="1:12" ht="34.5" customHeight="1">
      <c r="A29" s="68" t="s">
        <v>32</v>
      </c>
      <c r="B29" s="51">
        <f>B28+B27+B26+B24+B23+B22+B21+B16</f>
        <v>75390.273</v>
      </c>
      <c r="C29" s="51">
        <f>C28+C27+C26+C24+C23+C22+C21+C16</f>
        <v>39221.171</v>
      </c>
      <c r="D29" s="51">
        <f>D28+D27+D26+D24+D23+D22+D21+D16</f>
        <v>2069.462</v>
      </c>
      <c r="E29" s="51">
        <f>E28+E27+E26+E24+E23+E22+E21+E16</f>
        <v>2705.1580000000004</v>
      </c>
      <c r="F29" s="51">
        <f>F28+F27+F26+F24+F23+F22+F21+F16</f>
        <v>27841.111</v>
      </c>
      <c r="G29" s="51">
        <f>G28+G27+G26+G24+G23+G22+G21+G16</f>
        <v>16.449</v>
      </c>
      <c r="H29" s="51">
        <f>H28+H27+H26+H24+H23+H22+H21+H16</f>
        <v>2813.048</v>
      </c>
      <c r="I29" s="51">
        <f>I28+I27+I26+I24+I23+I22+I21+I16</f>
        <v>124.343</v>
      </c>
      <c r="J29" s="51">
        <f>J28+J27+J26+J24+J23+J22+J21+J16</f>
        <v>599.531</v>
      </c>
      <c r="K29" s="4"/>
      <c r="L29" s="43"/>
    </row>
    <row r="30" ht="12.75">
      <c r="C30" s="40"/>
    </row>
    <row r="31" spans="1:6" ht="13.5" customHeight="1">
      <c r="A31" s="12"/>
      <c r="B31" s="40"/>
      <c r="C31" s="40"/>
      <c r="D31" s="40"/>
      <c r="E31" s="40"/>
      <c r="F31" s="40"/>
    </row>
    <row r="32" spans="1:12" ht="15.75" customHeight="1">
      <c r="A32" s="1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2.75" customHeight="1">
      <c r="A33" s="1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2" customHeight="1">
      <c r="A34" s="1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3:12" ht="12.75"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3:12" ht="12.75"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3:12" ht="12.75"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3:12" ht="12.75"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3:12" ht="12.75"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3:12" ht="12.75"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3:12" ht="12.75"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3:12" ht="12.75"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3:12" ht="12.75"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3:12" ht="12.75"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3:12" ht="12.75"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3:12" ht="12.75"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3:12" ht="12.75"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3:12" ht="12.75"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3:12" ht="12.75"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3:12" ht="12.75"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3:12" ht="12.75">
      <c r="C51" s="40"/>
      <c r="D51" s="40"/>
      <c r="E51" s="40"/>
      <c r="F51" s="40"/>
      <c r="G51" s="40"/>
      <c r="H51" s="40"/>
      <c r="I51" s="40"/>
      <c r="J51" s="40"/>
      <c r="K51" s="40"/>
      <c r="L51" s="40"/>
    </row>
  </sheetData>
  <sheetProtection/>
  <mergeCells count="6">
    <mergeCell ref="A1:K1"/>
    <mergeCell ref="A5:K5"/>
    <mergeCell ref="A8:A9"/>
    <mergeCell ref="B8:B9"/>
    <mergeCell ref="C8:H8"/>
    <mergeCell ref="K8:L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V18"/>
  <sheetViews>
    <sheetView zoomScaleSheetLayoutView="100" zoomScalePageLayoutView="0" workbookViewId="0" topLeftCell="A7">
      <selection activeCell="B15" sqref="B15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86" t="s">
        <v>24</v>
      </c>
      <c r="B1" s="86"/>
      <c r="C1" s="86"/>
      <c r="D1" s="86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77" t="s">
        <v>37</v>
      </c>
      <c r="B5" s="77"/>
      <c r="C5" s="77"/>
      <c r="D5" s="77"/>
      <c r="E5" s="3"/>
      <c r="F5" s="3"/>
      <c r="G5" s="3"/>
    </row>
    <row r="6" spans="1:7" ht="33" customHeight="1">
      <c r="A6" s="16" t="s">
        <v>26</v>
      </c>
      <c r="B6" s="18" t="str">
        <f>'Полезный отпуск'!B6</f>
        <v>июнь 2014г.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61" t="s">
        <v>10</v>
      </c>
      <c r="B8" s="62" t="s">
        <v>30</v>
      </c>
      <c r="C8" s="62" t="s">
        <v>33</v>
      </c>
      <c r="D8" s="62" t="s">
        <v>25</v>
      </c>
      <c r="E8" s="62" t="s">
        <v>61</v>
      </c>
      <c r="F8" s="62" t="s">
        <v>62</v>
      </c>
      <c r="G8" s="88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6" ht="15">
      <c r="A9" s="63" t="s">
        <v>41</v>
      </c>
      <c r="B9" s="57">
        <v>0</v>
      </c>
      <c r="C9" s="57">
        <f aca="true" t="shared" si="0" ref="C9:C14">B9</f>
        <v>0</v>
      </c>
      <c r="D9" s="57">
        <f aca="true" t="shared" si="1" ref="D9:D14">B9</f>
        <v>0</v>
      </c>
      <c r="E9" s="57">
        <v>0</v>
      </c>
      <c r="F9" s="57">
        <v>0</v>
      </c>
    </row>
    <row r="10" spans="1:6" ht="15">
      <c r="A10" s="63" t="s">
        <v>42</v>
      </c>
      <c r="B10" s="57">
        <v>100</v>
      </c>
      <c r="C10" s="57">
        <f t="shared" si="0"/>
        <v>100</v>
      </c>
      <c r="D10" s="57">
        <f t="shared" si="1"/>
        <v>100</v>
      </c>
      <c r="E10" s="57">
        <v>100</v>
      </c>
      <c r="F10" s="57">
        <v>100</v>
      </c>
    </row>
    <row r="11" spans="1:6" ht="21.75" customHeight="1">
      <c r="A11" s="63" t="s">
        <v>34</v>
      </c>
      <c r="B11" s="59">
        <v>2.99</v>
      </c>
      <c r="C11" s="58">
        <f t="shared" si="0"/>
        <v>2.99</v>
      </c>
      <c r="D11" s="58">
        <f t="shared" si="1"/>
        <v>2.99</v>
      </c>
      <c r="E11" s="58">
        <f>B11</f>
        <v>2.99</v>
      </c>
      <c r="F11" s="58">
        <f>B11</f>
        <v>2.99</v>
      </c>
    </row>
    <row r="12" spans="1:6" ht="45">
      <c r="A12" s="63" t="s">
        <v>49</v>
      </c>
      <c r="B12" s="59">
        <v>199</v>
      </c>
      <c r="C12" s="58">
        <f>B12</f>
        <v>199</v>
      </c>
      <c r="D12" s="58">
        <f t="shared" si="1"/>
        <v>199</v>
      </c>
      <c r="E12" s="58">
        <f>B12</f>
        <v>199</v>
      </c>
      <c r="F12" s="58">
        <f>B12</f>
        <v>199</v>
      </c>
    </row>
    <row r="13" spans="1:6" ht="45">
      <c r="A13" s="63" t="s">
        <v>50</v>
      </c>
      <c r="B13" s="59">
        <v>220.7</v>
      </c>
      <c r="C13" s="58">
        <f t="shared" si="0"/>
        <v>220.7</v>
      </c>
      <c r="D13" s="58">
        <f t="shared" si="1"/>
        <v>220.7</v>
      </c>
      <c r="E13" s="58">
        <f>B13</f>
        <v>220.7</v>
      </c>
      <c r="F13" s="58">
        <f>B13</f>
        <v>220.7</v>
      </c>
    </row>
    <row r="14" spans="1:6" ht="45">
      <c r="A14" s="63" t="s">
        <v>43</v>
      </c>
      <c r="B14" s="59">
        <v>845.74</v>
      </c>
      <c r="C14" s="58">
        <f t="shared" si="0"/>
        <v>845.74</v>
      </c>
      <c r="D14" s="58">
        <f t="shared" si="1"/>
        <v>845.74</v>
      </c>
      <c r="E14" s="58">
        <f>B14</f>
        <v>845.74</v>
      </c>
      <c r="F14" s="58">
        <f>B14</f>
        <v>845.74</v>
      </c>
    </row>
    <row r="15" spans="1:6" ht="46.5" customHeight="1">
      <c r="A15" s="63" t="s">
        <v>51</v>
      </c>
      <c r="B15" s="58">
        <f>B11+B12+B14</f>
        <v>1047.73</v>
      </c>
      <c r="C15" s="58">
        <f>C11+C12+C14</f>
        <v>1047.73</v>
      </c>
      <c r="D15" s="58">
        <f>D11+D12+D14</f>
        <v>1047.73</v>
      </c>
      <c r="E15" s="57">
        <f>E11+E12+E14</f>
        <v>1047.73</v>
      </c>
      <c r="F15" s="57">
        <f>F11+F12+F14</f>
        <v>1047.73</v>
      </c>
    </row>
    <row r="16" spans="1:6" ht="60">
      <c r="A16" s="63" t="s">
        <v>52</v>
      </c>
      <c r="B16" s="58">
        <f>B14+B13+B11</f>
        <v>1069.43</v>
      </c>
      <c r="C16" s="58">
        <f>C14+C13+C11</f>
        <v>1069.43</v>
      </c>
      <c r="D16" s="58">
        <f>D14+D13+D11</f>
        <v>1069.43</v>
      </c>
      <c r="E16" s="57">
        <f>E14+E13+E11</f>
        <v>1069.43</v>
      </c>
      <c r="F16" s="57">
        <f>F14+F13+F11</f>
        <v>1069.43</v>
      </c>
    </row>
    <row r="18" spans="1:4" ht="48" customHeight="1">
      <c r="A18" s="89" t="s">
        <v>44</v>
      </c>
      <c r="B18" s="89"/>
      <c r="C18" s="89"/>
      <c r="D18" s="89"/>
    </row>
  </sheetData>
  <sheetProtection/>
  <mergeCells count="11">
    <mergeCell ref="U8:V8"/>
    <mergeCell ref="Q8:R8"/>
    <mergeCell ref="O8:P8"/>
    <mergeCell ref="A1:D1"/>
    <mergeCell ref="A5:D5"/>
    <mergeCell ref="S8:T8"/>
    <mergeCell ref="M8:N8"/>
    <mergeCell ref="G8:H8"/>
    <mergeCell ref="A18:D18"/>
    <mergeCell ref="I8:J8"/>
    <mergeCell ref="K8:L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76" t="s">
        <v>16</v>
      </c>
      <c r="B1" s="76"/>
      <c r="C1" s="76"/>
      <c r="D1" s="76"/>
      <c r="E1" s="13"/>
    </row>
    <row r="2" spans="1:4" ht="15">
      <c r="A2" s="2"/>
      <c r="B2" s="2"/>
      <c r="C2" s="2"/>
      <c r="D2" s="2"/>
    </row>
    <row r="3" spans="1:4" ht="15">
      <c r="A3" s="2" t="s">
        <v>23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90" t="s">
        <v>18</v>
      </c>
      <c r="B5" s="90"/>
      <c r="C5" s="90"/>
      <c r="D5" s="90"/>
      <c r="E5" s="17"/>
    </row>
    <row r="6" spans="1:5" ht="42" customHeight="1">
      <c r="A6" s="16" t="s">
        <v>26</v>
      </c>
      <c r="B6" s="18" t="str">
        <f>'Полезный отпуск'!B6</f>
        <v>июнь 2014г.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92" t="s">
        <v>17</v>
      </c>
      <c r="B8" s="92"/>
      <c r="C8" s="92" t="s">
        <v>21</v>
      </c>
      <c r="D8" s="92"/>
    </row>
    <row r="9" spans="1:4" ht="15">
      <c r="A9" s="64" t="s">
        <v>19</v>
      </c>
      <c r="B9" s="64" t="s">
        <v>20</v>
      </c>
      <c r="C9" s="64" t="s">
        <v>19</v>
      </c>
      <c r="D9" s="64" t="s">
        <v>20</v>
      </c>
    </row>
    <row r="10" spans="1:4" ht="15">
      <c r="A10" s="20">
        <f>'Полезный отпуск'!B29</f>
        <v>75390.273</v>
      </c>
      <c r="B10" s="33">
        <v>169.074</v>
      </c>
      <c r="C10" s="19">
        <f>'Полезный отпуск'!B25</f>
        <v>29284.331999999995</v>
      </c>
      <c r="D10" s="20">
        <f>ROUND(C10/4937*12,3)</f>
        <v>71.179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91"/>
      <c r="B23" s="91"/>
      <c r="C23" s="91"/>
      <c r="D23" s="91"/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</row>
    <row r="25" spans="1:58" ht="153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H21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2" sqref="C12:D12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99" t="s">
        <v>11</v>
      </c>
      <c r="B1" s="99"/>
      <c r="C1" s="99"/>
      <c r="D1" s="99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97" t="s">
        <v>45</v>
      </c>
      <c r="B5" s="97"/>
      <c r="C5" s="97"/>
      <c r="D5" s="97"/>
    </row>
    <row r="6" spans="1:4" ht="24" customHeight="1">
      <c r="A6" s="26" t="s">
        <v>26</v>
      </c>
      <c r="B6" s="27" t="str">
        <f>'Полезный отпуск'!B6</f>
        <v>июнь 2014г.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5" t="s">
        <v>35</v>
      </c>
      <c r="B8" s="66" t="s">
        <v>36</v>
      </c>
      <c r="C8" s="100" t="s">
        <v>13</v>
      </c>
      <c r="D8" s="101"/>
      <c r="F8" s="54"/>
    </row>
    <row r="9" spans="1:6" ht="15.75">
      <c r="A9" s="65" t="s">
        <v>12</v>
      </c>
      <c r="B9" s="28" t="s">
        <v>12</v>
      </c>
      <c r="C9" s="102">
        <v>2001.167</v>
      </c>
      <c r="D9" s="103"/>
      <c r="F9" s="60"/>
    </row>
    <row r="10" spans="1:6" ht="15">
      <c r="A10" s="65" t="s">
        <v>39</v>
      </c>
      <c r="B10" s="28" t="s">
        <v>39</v>
      </c>
      <c r="C10" s="102">
        <v>430</v>
      </c>
      <c r="D10" s="103"/>
      <c r="F10" s="55"/>
    </row>
    <row r="11" spans="1:6" ht="18.75">
      <c r="A11" s="65" t="s">
        <v>14</v>
      </c>
      <c r="B11" s="29" t="s">
        <v>14</v>
      </c>
      <c r="C11" s="102">
        <v>75</v>
      </c>
      <c r="D11" s="103"/>
      <c r="F11" s="56"/>
    </row>
    <row r="12" spans="1:6" ht="15">
      <c r="A12" s="98" t="s">
        <v>27</v>
      </c>
      <c r="B12" s="98"/>
      <c r="C12" s="93">
        <f>SUM(C9:C11)</f>
        <v>2506.167</v>
      </c>
      <c r="D12" s="94"/>
      <c r="E12" s="8"/>
      <c r="F12" s="54"/>
    </row>
    <row r="13" spans="1:5" ht="15">
      <c r="A13" s="30"/>
      <c r="B13" s="30"/>
      <c r="C13" s="31"/>
      <c r="D13" s="30"/>
      <c r="E13" s="8"/>
    </row>
    <row r="14" spans="1:4" ht="33" customHeight="1">
      <c r="A14" s="96" t="s">
        <v>63</v>
      </c>
      <c r="B14" s="96"/>
      <c r="C14" s="96"/>
      <c r="D14" s="96"/>
    </row>
    <row r="15" spans="1:4" ht="82.5" customHeight="1">
      <c r="A15" s="95" t="s">
        <v>64</v>
      </c>
      <c r="B15" s="95"/>
      <c r="C15" s="95"/>
      <c r="D15" s="95"/>
    </row>
    <row r="16" spans="1:4" ht="67.5" customHeight="1">
      <c r="A16" s="95" t="s">
        <v>65</v>
      </c>
      <c r="B16" s="95"/>
      <c r="C16" s="95"/>
      <c r="D16" s="95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A1:D1"/>
    <mergeCell ref="C8:D8"/>
    <mergeCell ref="C9:D9"/>
    <mergeCell ref="C10:D10"/>
    <mergeCell ref="C11:D11"/>
    <mergeCell ref="C12:D12"/>
    <mergeCell ref="A15:D15"/>
    <mergeCell ref="A16:D16"/>
    <mergeCell ref="A14:D14"/>
    <mergeCell ref="A5:D5"/>
    <mergeCell ref="A12:B12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99" t="s">
        <v>11</v>
      </c>
      <c r="B1" s="99"/>
      <c r="C1" s="99"/>
      <c r="D1" s="99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июнь 2014г.</v>
      </c>
    </row>
    <row r="5" spans="1:4" ht="39" customHeight="1">
      <c r="A5" s="104" t="s">
        <v>40</v>
      </c>
      <c r="B5" s="104"/>
      <c r="C5" s="104"/>
      <c r="D5" s="104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Shalov</cp:lastModifiedBy>
  <cp:lastPrinted>2013-01-16T07:55:49Z</cp:lastPrinted>
  <dcterms:created xsi:type="dcterms:W3CDTF">2009-10-22T06:15:03Z</dcterms:created>
  <dcterms:modified xsi:type="dcterms:W3CDTF">2014-07-17T06:24:18Z</dcterms:modified>
  <cp:category/>
  <cp:version/>
  <cp:contentType/>
  <cp:contentStatus/>
</cp:coreProperties>
</file>