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отпуск'!$A$1:$F$33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<sst xmlns="http://schemas.openxmlformats.org/spreadsheetml/2006/main" count="98" uniqueCount="69">
  <si>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</si>
  <si>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</si>
  <si>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</si>
  <si>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</si>
  <si>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</si>
  <si>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</si>
  <si>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</si>
  <si>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</si>
  <si>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</si>
  <si>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</si>
  <si>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</si>
  <si>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</si>
  <si>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</si>
  <si>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</si>
  <si>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</si>
  <si>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</si>
  <si>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</si>
  <si>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</si>
  <si>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</si>
  <si>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</si>
  <si>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</si>
  <si>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</si>
  <si>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</si>
  <si>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</si>
  <si>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</si>
  <si>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</si>
  <si>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</si>
  <si>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</si>
  <si>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</si>
  <si>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</si>
  <si>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</si>
  <si>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</si>
  <si>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</si>
  <si>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</si>
  <si>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</si>
  <si>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</si>
  <si>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</si>
  <si>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</si>
  <si>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</si>
  <si>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</si>
  <si>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</si>
  <si>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</si>
  <si>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</si>
  <si>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</si>
  <si>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</si>
  <si>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</si>
  <si>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</si>
  <si>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</si>
  <si>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</si>
  <si>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</si>
  <si>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</si>
  <si>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</si>
  <si>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</si>
  <si>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</si>
  <si>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</si>
  <si>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</si>
  <si>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</si>
  <si>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</si>
  <si>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</si>
  <si>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</si>
  <si>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</si>
  <si>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</si>
  <si>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</si>
  <si>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</si>
  <si>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</si>
  <si>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</si>
  <si>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</si>
  <si>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июль 2014г.</t>
  </si>
  <si>
    <t>МУП "Каббалккоммунэнерго"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</si>
</sst>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7" fillId="0" borderId="1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’ћѓћ‚›‰" xfId="50"/>
    <cellStyle name="”€ќђќ‘ћ‚›‰" xfId="51"/>
    <cellStyle name="”€љ‘€ђћ‚ђќќ›‰" xfId="52"/>
    <cellStyle name="”ќђќ‘ћ‚›‰" xfId="53"/>
    <cellStyle name="”љ‘ђћ‚ђќќ›‰" xfId="54"/>
    <cellStyle name="„…ќ…†ќ›‰" xfId="55"/>
    <cellStyle name="‡ђѓћ‹ћ‚ћљ1" xfId="56"/>
    <cellStyle name="‡ђѓћ‹ћ‚ћљ2" xfId="57"/>
    <cellStyle name="€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L51"/>
  <sheetViews>
    <sheetView tabSelected="1" zoomScale="96" zoomScaleNormal="96" zoomScaleSheetLayoutView="100" zoomScalePageLayoutView="0" workbookViewId="0" topLeftCell="A1">
      <pane xSplit="1" ySplit="10" topLeftCell="G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L14" sqref="L14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6" width="25.375" style="0" customWidth="1"/>
    <col min="7" max="7" width="19.75390625" style="0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12.00390625" style="0" customWidth="1"/>
  </cols>
  <sheetData>
    <row r="1" spans="1:11" ht="36.75" customHeigh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9.5" customHeight="1">
      <c r="A6" s="16" t="s">
        <v>26</v>
      </c>
      <c r="B6" s="36" t="s">
        <v>67</v>
      </c>
      <c r="C6" s="2"/>
      <c r="D6" s="39"/>
      <c r="E6" s="39"/>
      <c r="F6" s="2"/>
      <c r="G6" s="2"/>
      <c r="H6" s="2"/>
      <c r="I6" s="2"/>
      <c r="J6" s="2"/>
      <c r="K6" s="2"/>
    </row>
    <row r="7" spans="1:11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39"/>
      <c r="K7" s="2"/>
    </row>
    <row r="8" spans="1:12" ht="15" customHeight="1">
      <c r="A8" s="78" t="s">
        <v>0</v>
      </c>
      <c r="B8" s="80" t="s">
        <v>28</v>
      </c>
      <c r="C8" s="82" t="s">
        <v>29</v>
      </c>
      <c r="D8" s="83"/>
      <c r="E8" s="83"/>
      <c r="F8" s="83"/>
      <c r="G8" s="83"/>
      <c r="H8" s="84"/>
      <c r="I8" s="73"/>
      <c r="J8" s="73"/>
      <c r="K8" s="85" t="s">
        <v>1</v>
      </c>
      <c r="L8" s="85"/>
    </row>
    <row r="9" spans="1:12" ht="60" customHeight="1">
      <c r="A9" s="79"/>
      <c r="B9" s="81"/>
      <c r="C9" s="75" t="s">
        <v>30</v>
      </c>
      <c r="D9" s="75" t="s">
        <v>33</v>
      </c>
      <c r="E9" s="75" t="s">
        <v>25</v>
      </c>
      <c r="F9" s="75" t="s">
        <v>68</v>
      </c>
      <c r="G9" s="75" t="s">
        <v>57</v>
      </c>
      <c r="H9" s="75" t="s">
        <v>53</v>
      </c>
      <c r="I9" s="75" t="s">
        <v>59</v>
      </c>
      <c r="J9" s="75" t="s">
        <v>66</v>
      </c>
      <c r="K9" s="74" t="s">
        <v>54</v>
      </c>
      <c r="L9" s="74" t="s">
        <v>56</v>
      </c>
    </row>
    <row r="10" spans="1:12" ht="15.75">
      <c r="A10" s="68" t="s">
        <v>31</v>
      </c>
      <c r="B10" s="23">
        <f>B21+B22+B23+B24+B16</f>
        <v>54307.95199999999</v>
      </c>
      <c r="C10" s="23">
        <f aca="true" t="shared" si="0" ref="C10:H10">C21+C22+C23+C24+C16</f>
        <v>23077.349</v>
      </c>
      <c r="D10" s="23">
        <f>D21+D22+D23+D24+D16</f>
        <v>2004.158</v>
      </c>
      <c r="E10" s="23">
        <f>E21+E22+E23+E24+E16</f>
        <v>2235.118</v>
      </c>
      <c r="F10" s="23">
        <f t="shared" si="0"/>
        <v>18377.576999999997</v>
      </c>
      <c r="G10" s="23">
        <f>G21+G22+G23+G24+G16</f>
        <v>35.71</v>
      </c>
      <c r="H10" s="23">
        <f t="shared" si="0"/>
        <v>2898.475</v>
      </c>
      <c r="I10" s="23">
        <f>I21+I22+I23+I24+I16</f>
        <v>149.844</v>
      </c>
      <c r="J10" s="23">
        <f>J21+J22+J23+J24+J16</f>
        <v>6254.839</v>
      </c>
      <c r="K10" s="4"/>
      <c r="L10" s="4"/>
    </row>
    <row r="11" spans="1:12" ht="12.75">
      <c r="A11" s="69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5">
      <c r="A12" s="70" t="s">
        <v>58</v>
      </c>
      <c r="B12" s="24">
        <f>SUM(C12:I12)</f>
        <v>8.76</v>
      </c>
      <c r="C12" s="45">
        <f aca="true" t="shared" si="1" ref="C12:I12">C14+C15+C13</f>
        <v>0.997</v>
      </c>
      <c r="D12" s="45">
        <f t="shared" si="1"/>
        <v>0</v>
      </c>
      <c r="E12" s="45">
        <f>E14+E15+E13</f>
        <v>2.474</v>
      </c>
      <c r="F12" s="45">
        <f t="shared" si="1"/>
        <v>0</v>
      </c>
      <c r="G12" s="45">
        <f t="shared" si="1"/>
        <v>0</v>
      </c>
      <c r="H12" s="45">
        <f t="shared" si="1"/>
        <v>5.289</v>
      </c>
      <c r="I12" s="45">
        <f t="shared" si="1"/>
        <v>0</v>
      </c>
      <c r="J12" s="45">
        <f>J14+J15+J13</f>
        <v>0</v>
      </c>
      <c r="K12" s="4"/>
      <c r="L12" s="4"/>
    </row>
    <row r="13" spans="1:12" ht="15">
      <c r="A13" s="70" t="s">
        <v>2</v>
      </c>
      <c r="B13" s="24">
        <f>SUM(C13:J13)</f>
        <v>5.289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4">
        <v>5.289</v>
      </c>
      <c r="I13" s="44"/>
      <c r="J13" s="44"/>
      <c r="K13" s="35">
        <v>360698.8</v>
      </c>
      <c r="L13" s="35">
        <v>58124.85</v>
      </c>
    </row>
    <row r="14" spans="1:12" ht="15">
      <c r="A14" s="70" t="s">
        <v>4</v>
      </c>
      <c r="B14" s="24">
        <f>SUM(C14:J14)</f>
        <v>3.325</v>
      </c>
      <c r="C14" s="34">
        <v>0.851</v>
      </c>
      <c r="D14" s="24">
        <v>0</v>
      </c>
      <c r="E14" s="34">
        <v>2.474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35">
        <v>451913</v>
      </c>
      <c r="L14" s="46" t="s">
        <v>55</v>
      </c>
    </row>
    <row r="15" spans="1:12" ht="15">
      <c r="A15" s="70" t="s">
        <v>5</v>
      </c>
      <c r="B15" s="24">
        <f>SUM(C15:J15)</f>
        <v>0.146</v>
      </c>
      <c r="C15" s="34">
        <v>0.146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35">
        <v>770920.7</v>
      </c>
      <c r="L15" s="46" t="s">
        <v>55</v>
      </c>
    </row>
    <row r="16" spans="1:12" ht="15">
      <c r="A16" s="70" t="s">
        <v>47</v>
      </c>
      <c r="B16" s="24">
        <f>SUM(D16:J16)</f>
        <v>10376.855</v>
      </c>
      <c r="C16" s="45">
        <f>C18+C19+C17</f>
        <v>725.1179999999999</v>
      </c>
      <c r="D16" s="45">
        <f aca="true" t="shared" si="2" ref="D16:I16">D18+D19+D17</f>
        <v>0</v>
      </c>
      <c r="E16" s="45">
        <f t="shared" si="2"/>
        <v>1832.288</v>
      </c>
      <c r="F16" s="45">
        <f t="shared" si="2"/>
        <v>0</v>
      </c>
      <c r="G16" s="45">
        <f t="shared" si="2"/>
        <v>0</v>
      </c>
      <c r="H16" s="45">
        <f t="shared" si="2"/>
        <v>2898.475</v>
      </c>
      <c r="I16" s="45">
        <f t="shared" si="2"/>
        <v>0</v>
      </c>
      <c r="J16" s="45">
        <f>J18+J19+J17</f>
        <v>5646.092</v>
      </c>
      <c r="K16" s="4"/>
      <c r="L16" s="4"/>
    </row>
    <row r="17" spans="1:12" ht="15">
      <c r="A17" s="70" t="s">
        <v>2</v>
      </c>
      <c r="B17" s="24">
        <f>SUM(C17:J17)</f>
        <v>8544.567</v>
      </c>
      <c r="C17" s="45">
        <v>0</v>
      </c>
      <c r="D17" s="24">
        <v>0</v>
      </c>
      <c r="E17" s="45">
        <v>0</v>
      </c>
      <c r="F17" s="45">
        <v>0</v>
      </c>
      <c r="G17" s="45">
        <v>0</v>
      </c>
      <c r="H17" s="44">
        <v>2898.475</v>
      </c>
      <c r="I17" s="44"/>
      <c r="J17" s="44">
        <v>5646.092</v>
      </c>
      <c r="K17" s="38">
        <v>1027.4</v>
      </c>
      <c r="L17" s="38">
        <v>911.55</v>
      </c>
    </row>
    <row r="18" spans="1:12" ht="15">
      <c r="A18" s="70" t="s">
        <v>4</v>
      </c>
      <c r="B18" s="24">
        <f>SUM(C18:J18)</f>
        <v>2444.285</v>
      </c>
      <c r="C18" s="34">
        <v>611.997</v>
      </c>
      <c r="D18" s="24">
        <v>0</v>
      </c>
      <c r="E18" s="34">
        <v>1832.288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38">
        <v>1111</v>
      </c>
      <c r="L18" s="46" t="s">
        <v>55</v>
      </c>
    </row>
    <row r="19" spans="1:12" ht="15">
      <c r="A19" s="70" t="s">
        <v>5</v>
      </c>
      <c r="B19" s="24">
        <f>SUM(C19:J19)</f>
        <v>113.121</v>
      </c>
      <c r="C19" s="34">
        <v>113.121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38">
        <v>905.3</v>
      </c>
      <c r="L19" s="46" t="s">
        <v>55</v>
      </c>
    </row>
    <row r="20" spans="1:12" ht="12.75">
      <c r="A20" s="69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">
      <c r="A21" s="70" t="s">
        <v>2</v>
      </c>
      <c r="B21" s="24">
        <f>SUM(C21:J21)</f>
        <v>6941.697</v>
      </c>
      <c r="C21" s="52">
        <v>5019.571</v>
      </c>
      <c r="D21" s="41">
        <v>1831.291</v>
      </c>
      <c r="E21" s="41">
        <v>0</v>
      </c>
      <c r="F21" s="41">
        <v>90.835</v>
      </c>
      <c r="G21" s="49">
        <v>0</v>
      </c>
      <c r="H21" s="49">
        <v>0</v>
      </c>
      <c r="I21" s="49">
        <v>0</v>
      </c>
      <c r="J21" s="49">
        <v>0</v>
      </c>
      <c r="K21" s="35">
        <v>1751.2</v>
      </c>
      <c r="L21" s="46" t="s">
        <v>55</v>
      </c>
    </row>
    <row r="22" spans="1:12" ht="15">
      <c r="A22" s="70" t="s">
        <v>3</v>
      </c>
      <c r="B22" s="24">
        <f>SUM(C22:J22)</f>
        <v>1072.9399999999998</v>
      </c>
      <c r="C22" s="52">
        <v>1067.917</v>
      </c>
      <c r="D22" s="42">
        <v>3.763</v>
      </c>
      <c r="E22" s="41">
        <v>0</v>
      </c>
      <c r="F22" s="41">
        <v>0</v>
      </c>
      <c r="G22" s="41">
        <v>1.26</v>
      </c>
      <c r="H22" s="47">
        <v>0</v>
      </c>
      <c r="I22" s="47">
        <v>0</v>
      </c>
      <c r="J22" s="47">
        <v>0</v>
      </c>
      <c r="K22" s="35">
        <v>1879.9</v>
      </c>
      <c r="L22" s="46" t="s">
        <v>55</v>
      </c>
    </row>
    <row r="23" spans="1:12" ht="15">
      <c r="A23" s="70" t="s">
        <v>4</v>
      </c>
      <c r="B23" s="24">
        <f>SUM(C23:J23)</f>
        <v>17223.513</v>
      </c>
      <c r="C23" s="52">
        <v>7949.252</v>
      </c>
      <c r="D23" s="42">
        <v>15.107</v>
      </c>
      <c r="E23" s="41">
        <f>2019.162-E18</f>
        <v>186.87400000000002</v>
      </c>
      <c r="F23" s="41">
        <v>8500.475</v>
      </c>
      <c r="G23" s="41">
        <v>34.45</v>
      </c>
      <c r="H23" s="47">
        <v>0</v>
      </c>
      <c r="I23" s="67">
        <v>141.045</v>
      </c>
      <c r="J23" s="67">
        <v>396.31</v>
      </c>
      <c r="K23" s="35">
        <v>2273.7</v>
      </c>
      <c r="L23" s="46" t="s">
        <v>55</v>
      </c>
    </row>
    <row r="24" spans="1:12" ht="15">
      <c r="A24" s="70" t="s">
        <v>5</v>
      </c>
      <c r="B24" s="24">
        <f>SUM(C24:J24)</f>
        <v>18692.947</v>
      </c>
      <c r="C24" s="52">
        <v>8315.491</v>
      </c>
      <c r="D24" s="42">
        <v>153.997</v>
      </c>
      <c r="E24" s="42">
        <v>215.956</v>
      </c>
      <c r="F24" s="42">
        <v>9786.267</v>
      </c>
      <c r="G24" s="41">
        <v>0</v>
      </c>
      <c r="H24" s="47">
        <v>0</v>
      </c>
      <c r="I24" s="67">
        <v>8.799</v>
      </c>
      <c r="J24" s="67">
        <v>212.437</v>
      </c>
      <c r="K24" s="35">
        <v>2921.6</v>
      </c>
      <c r="L24" s="46" t="s">
        <v>55</v>
      </c>
    </row>
    <row r="25" spans="1:12" ht="15.75">
      <c r="A25" s="71" t="s">
        <v>6</v>
      </c>
      <c r="B25" s="22">
        <f>SUM(C25:I25)</f>
        <v>26523.885</v>
      </c>
      <c r="C25" s="22">
        <f aca="true" t="shared" si="3" ref="C25:H25">SUM(C26:C28)</f>
        <v>17065.643</v>
      </c>
      <c r="D25" s="22">
        <f t="shared" si="3"/>
        <v>87.44500000000001</v>
      </c>
      <c r="E25" s="22">
        <f>SUM(E26:E28)</f>
        <v>483.091</v>
      </c>
      <c r="F25" s="22">
        <f>SUM(F26:F28)</f>
        <v>8887.705999999998</v>
      </c>
      <c r="G25" s="22">
        <f t="shared" si="3"/>
        <v>0</v>
      </c>
      <c r="H25" s="48">
        <f t="shared" si="3"/>
        <v>0</v>
      </c>
      <c r="I25" s="48">
        <f>SUM(I26:I28)</f>
        <v>0</v>
      </c>
      <c r="J25" s="48">
        <f>SUM(J26:J28)</f>
        <v>0</v>
      </c>
      <c r="K25" s="4"/>
      <c r="L25" s="43"/>
    </row>
    <row r="26" spans="1:12" ht="15">
      <c r="A26" s="70" t="s">
        <v>7</v>
      </c>
      <c r="B26" s="24">
        <f>SUM(C26:J26)</f>
        <v>12394.776</v>
      </c>
      <c r="C26" s="53">
        <f>4014.332+337.786</f>
        <v>4352.1179999999995</v>
      </c>
      <c r="D26" s="42">
        <f>71.111+11.524</f>
        <v>82.635</v>
      </c>
      <c r="E26" s="42">
        <f>447.271+35.82</f>
        <v>483.091</v>
      </c>
      <c r="F26" s="42">
        <f>7259.844+217.088</f>
        <v>7476.932</v>
      </c>
      <c r="G26" s="50">
        <v>0</v>
      </c>
      <c r="H26" s="47">
        <v>0</v>
      </c>
      <c r="I26" s="47">
        <v>0</v>
      </c>
      <c r="J26" s="47">
        <v>0</v>
      </c>
      <c r="K26" s="35">
        <v>1741.76</v>
      </c>
      <c r="L26" s="46" t="s">
        <v>55</v>
      </c>
    </row>
    <row r="27" spans="1:12" ht="24" customHeight="1">
      <c r="A27" s="70" t="s">
        <v>8</v>
      </c>
      <c r="B27" s="24">
        <f>SUM(C27:J27)</f>
        <v>13478.931</v>
      </c>
      <c r="C27" s="53">
        <v>12699.343</v>
      </c>
      <c r="D27" s="42">
        <v>4.81</v>
      </c>
      <c r="E27" s="42">
        <v>0</v>
      </c>
      <c r="F27" s="42">
        <v>774.778</v>
      </c>
      <c r="G27" s="50">
        <v>0</v>
      </c>
      <c r="H27" s="47">
        <v>0</v>
      </c>
      <c r="I27" s="47">
        <v>0</v>
      </c>
      <c r="J27" s="47">
        <v>0</v>
      </c>
      <c r="K27" s="35">
        <v>948.54</v>
      </c>
      <c r="L27" s="46" t="s">
        <v>55</v>
      </c>
    </row>
    <row r="28" spans="1:12" ht="15">
      <c r="A28" s="72" t="s">
        <v>9</v>
      </c>
      <c r="B28" s="24">
        <f>SUM(C28:J28)</f>
        <v>650.178</v>
      </c>
      <c r="C28" s="53">
        <v>14.182</v>
      </c>
      <c r="D28" s="42">
        <v>0</v>
      </c>
      <c r="E28" s="42">
        <v>0</v>
      </c>
      <c r="F28" s="42">
        <v>635.996</v>
      </c>
      <c r="G28" s="50">
        <v>0</v>
      </c>
      <c r="H28" s="47">
        <v>0</v>
      </c>
      <c r="I28" s="47">
        <v>0</v>
      </c>
      <c r="J28" s="47">
        <v>0</v>
      </c>
      <c r="K28" s="35">
        <v>948.54</v>
      </c>
      <c r="L28" s="46" t="s">
        <v>55</v>
      </c>
    </row>
    <row r="29" spans="1:12" ht="34.5" customHeight="1">
      <c r="A29" s="68" t="s">
        <v>32</v>
      </c>
      <c r="B29" s="51">
        <f>B28+B27+B26+B24+B23+B22+B21+B16</f>
        <v>80831.837</v>
      </c>
      <c r="C29" s="51">
        <f aca="true" t="shared" si="4" ref="C29:I29">C28+C27+C26+C24+C23+C22+C21+C16</f>
        <v>40142.992</v>
      </c>
      <c r="D29" s="51">
        <f t="shared" si="4"/>
        <v>2091.603</v>
      </c>
      <c r="E29" s="51">
        <f t="shared" si="4"/>
        <v>2718.209</v>
      </c>
      <c r="F29" s="51">
        <f t="shared" si="4"/>
        <v>27265.282999999996</v>
      </c>
      <c r="G29" s="51">
        <f t="shared" si="4"/>
        <v>35.71</v>
      </c>
      <c r="H29" s="51">
        <f t="shared" si="4"/>
        <v>2898.475</v>
      </c>
      <c r="I29" s="51">
        <f t="shared" si="4"/>
        <v>149.844</v>
      </c>
      <c r="J29" s="51">
        <f>J28+J27+J26+J24+J23+J22+J21+J16</f>
        <v>6254.839</v>
      </c>
      <c r="K29" s="4"/>
      <c r="L29" s="43"/>
    </row>
    <row r="30" ht="12.75">
      <c r="C30" s="40"/>
    </row>
    <row r="31" spans="1:6" ht="13.5" customHeight="1">
      <c r="A31" s="12"/>
      <c r="B31" s="40"/>
      <c r="C31" s="40"/>
      <c r="D31" s="40"/>
      <c r="E31" s="40"/>
      <c r="F31" s="40"/>
    </row>
    <row r="32" spans="1:12" ht="15.75" customHeight="1">
      <c r="A32" s="1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 customHeight="1">
      <c r="A33" s="1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" customHeight="1">
      <c r="A34" s="1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3:12" ht="12.75"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3:12" ht="12.75"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3:12" ht="12.75"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3:12" ht="12.75"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3:12" ht="12.75"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3:12" ht="12.75"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3:12" ht="12.75"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3:12" ht="12.75"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3:12" ht="12.75"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3:12" ht="12.75"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3:12" ht="12.75"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3:12" ht="12.75"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3:12" ht="12.75"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3:12" ht="12.75"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3:12" ht="12.75"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3:12" ht="12.75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2" ht="12.75">
      <c r="C51" s="40"/>
      <c r="D51" s="40"/>
      <c r="E51" s="40"/>
      <c r="F51" s="40"/>
      <c r="G51" s="40"/>
      <c r="H51" s="40"/>
      <c r="I51" s="40"/>
      <c r="J51" s="40"/>
      <c r="K51" s="40"/>
      <c r="L51" s="40"/>
    </row>
  </sheetData>
  <sheetProtection/>
  <mergeCells count="6">
    <mergeCell ref="A1:K1"/>
    <mergeCell ref="A5:K5"/>
    <mergeCell ref="A8:A9"/>
    <mergeCell ref="B8:B9"/>
    <mergeCell ref="C8:H8"/>
    <mergeCell ref="K8:L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8"/>
  <sheetViews>
    <sheetView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88" t="s">
        <v>24</v>
      </c>
      <c r="B1" s="88"/>
      <c r="C1" s="88"/>
      <c r="D1" s="8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7" t="s">
        <v>37</v>
      </c>
      <c r="B5" s="77"/>
      <c r="C5" s="77"/>
      <c r="D5" s="77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июль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1" t="s">
        <v>10</v>
      </c>
      <c r="B8" s="62" t="s">
        <v>30</v>
      </c>
      <c r="C8" s="62" t="s">
        <v>33</v>
      </c>
      <c r="D8" s="62" t="s">
        <v>25</v>
      </c>
      <c r="E8" s="62" t="s">
        <v>60</v>
      </c>
      <c r="F8" s="62" t="s">
        <v>61</v>
      </c>
      <c r="G8" s="89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6" ht="15">
      <c r="A9" s="63" t="s">
        <v>41</v>
      </c>
      <c r="B9" s="57">
        <v>0</v>
      </c>
      <c r="C9" s="57">
        <f aca="true" t="shared" si="0" ref="C9:C14">B9</f>
        <v>0</v>
      </c>
      <c r="D9" s="57">
        <f aca="true" t="shared" si="1" ref="D9:D14">B9</f>
        <v>0</v>
      </c>
      <c r="E9" s="57">
        <v>0</v>
      </c>
      <c r="F9" s="57">
        <v>0</v>
      </c>
    </row>
    <row r="10" spans="1:6" ht="15">
      <c r="A10" s="63" t="s">
        <v>42</v>
      </c>
      <c r="B10" s="57">
        <v>100</v>
      </c>
      <c r="C10" s="57">
        <f t="shared" si="0"/>
        <v>100</v>
      </c>
      <c r="D10" s="57">
        <f t="shared" si="1"/>
        <v>100</v>
      </c>
      <c r="E10" s="57">
        <v>100</v>
      </c>
      <c r="F10" s="57">
        <v>100</v>
      </c>
    </row>
    <row r="11" spans="1:6" ht="21.75" customHeight="1">
      <c r="A11" s="63" t="s">
        <v>34</v>
      </c>
      <c r="B11" s="59">
        <v>2.55</v>
      </c>
      <c r="C11" s="58">
        <f t="shared" si="0"/>
        <v>2.55</v>
      </c>
      <c r="D11" s="58">
        <f t="shared" si="1"/>
        <v>2.55</v>
      </c>
      <c r="E11" s="58">
        <f>B11</f>
        <v>2.55</v>
      </c>
      <c r="F11" s="58">
        <f>B11</f>
        <v>2.55</v>
      </c>
    </row>
    <row r="12" spans="1:6" ht="45">
      <c r="A12" s="63" t="s">
        <v>49</v>
      </c>
      <c r="B12" s="59">
        <v>194</v>
      </c>
      <c r="C12" s="58">
        <f>B12</f>
        <v>194</v>
      </c>
      <c r="D12" s="58">
        <f t="shared" si="1"/>
        <v>194</v>
      </c>
      <c r="E12" s="58">
        <f>B12</f>
        <v>194</v>
      </c>
      <c r="F12" s="58">
        <f>B12</f>
        <v>194</v>
      </c>
    </row>
    <row r="13" spans="1:6" ht="45">
      <c r="A13" s="63" t="s">
        <v>50</v>
      </c>
      <c r="B13" s="59">
        <v>193.23</v>
      </c>
      <c r="C13" s="58">
        <f t="shared" si="0"/>
        <v>193.23</v>
      </c>
      <c r="D13" s="58">
        <f t="shared" si="1"/>
        <v>193.23</v>
      </c>
      <c r="E13" s="58">
        <f>B13</f>
        <v>193.23</v>
      </c>
      <c r="F13" s="58">
        <f>B13</f>
        <v>193.23</v>
      </c>
    </row>
    <row r="14" spans="1:6" ht="45">
      <c r="A14" s="63" t="s">
        <v>43</v>
      </c>
      <c r="B14" s="59">
        <v>821.11</v>
      </c>
      <c r="C14" s="58">
        <f t="shared" si="0"/>
        <v>821.11</v>
      </c>
      <c r="D14" s="58">
        <f t="shared" si="1"/>
        <v>821.11</v>
      </c>
      <c r="E14" s="58">
        <f>B14</f>
        <v>821.11</v>
      </c>
      <c r="F14" s="58">
        <f>B14</f>
        <v>821.11</v>
      </c>
    </row>
    <row r="15" spans="1:6" ht="46.5" customHeight="1">
      <c r="A15" s="63" t="s">
        <v>51</v>
      </c>
      <c r="B15" s="58">
        <f>B11+B12+B14</f>
        <v>1017.6600000000001</v>
      </c>
      <c r="C15" s="58">
        <f>C11+C12+C14</f>
        <v>1017.6600000000001</v>
      </c>
      <c r="D15" s="58">
        <f>D11+D12+D14</f>
        <v>1017.6600000000001</v>
      </c>
      <c r="E15" s="57">
        <f>E11+E12+E14</f>
        <v>1017.6600000000001</v>
      </c>
      <c r="F15" s="57">
        <f>F11+F12+F14</f>
        <v>1017.6600000000001</v>
      </c>
    </row>
    <row r="16" spans="1:6" ht="60">
      <c r="A16" s="63" t="s">
        <v>52</v>
      </c>
      <c r="B16" s="58">
        <f>B14+B13+B11</f>
        <v>1016.89</v>
      </c>
      <c r="C16" s="58">
        <f>C14+C13+C11</f>
        <v>1016.89</v>
      </c>
      <c r="D16" s="58">
        <f>D14+D13+D11</f>
        <v>1016.89</v>
      </c>
      <c r="E16" s="57">
        <f>E14+E13+E11</f>
        <v>1016.89</v>
      </c>
      <c r="F16" s="57">
        <f>F14+F13+F11</f>
        <v>1016.89</v>
      </c>
    </row>
    <row r="18" spans="1:4" ht="48" customHeight="1">
      <c r="A18" s="86" t="s">
        <v>44</v>
      </c>
      <c r="B18" s="86"/>
      <c r="C18" s="86"/>
      <c r="D18" s="86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F25"/>
  <sheetViews>
    <sheetView zoomScalePageLayoutView="0" workbookViewId="0" topLeftCell="A1">
      <selection activeCell="A23" sqref="A23:E2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6" t="s">
        <v>16</v>
      </c>
      <c r="B1" s="76"/>
      <c r="C1" s="76"/>
      <c r="D1" s="76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1" t="s">
        <v>18</v>
      </c>
      <c r="B5" s="91"/>
      <c r="C5" s="91"/>
      <c r="D5" s="91"/>
      <c r="E5" s="17"/>
    </row>
    <row r="6" spans="1:5" ht="42" customHeight="1">
      <c r="A6" s="16" t="s">
        <v>26</v>
      </c>
      <c r="B6" s="18" t="str">
        <f>'Полезный отпуск'!B6</f>
        <v>июль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2" t="s">
        <v>17</v>
      </c>
      <c r="B8" s="92"/>
      <c r="C8" s="92" t="s">
        <v>21</v>
      </c>
      <c r="D8" s="92"/>
    </row>
    <row r="9" spans="1:4" ht="15">
      <c r="A9" s="64" t="s">
        <v>19</v>
      </c>
      <c r="B9" s="64" t="s">
        <v>20</v>
      </c>
      <c r="C9" s="64" t="s">
        <v>19</v>
      </c>
      <c r="D9" s="64" t="s">
        <v>20</v>
      </c>
    </row>
    <row r="10" spans="1:4" ht="15">
      <c r="A10" s="20">
        <f>'Полезный отпуск'!B29</f>
        <v>80831.837</v>
      </c>
      <c r="B10" s="33">
        <v>174.292</v>
      </c>
      <c r="C10" s="19">
        <f>'Полезный отпуск'!B25</f>
        <v>26523.885</v>
      </c>
      <c r="D10" s="20">
        <f>ROUND(C10/4937*12,3)</f>
        <v>64.47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0"/>
      <c r="B23" s="90"/>
      <c r="C23" s="90"/>
      <c r="D23" s="90"/>
      <c r="E23" s="9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</row>
    <row r="25" spans="1:58" ht="153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14" sqref="F14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7" t="s">
        <v>11</v>
      </c>
      <c r="B1" s="97"/>
      <c r="C1" s="97"/>
      <c r="D1" s="97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95" t="s">
        <v>45</v>
      </c>
      <c r="B5" s="95"/>
      <c r="C5" s="95"/>
      <c r="D5" s="95"/>
    </row>
    <row r="6" spans="1:4" ht="24" customHeight="1">
      <c r="A6" s="26" t="s">
        <v>26</v>
      </c>
      <c r="B6" s="27" t="str">
        <f>'Полезный отпуск'!B6</f>
        <v>июль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5" t="s">
        <v>35</v>
      </c>
      <c r="B8" s="66" t="s">
        <v>36</v>
      </c>
      <c r="C8" s="98" t="s">
        <v>13</v>
      </c>
      <c r="D8" s="99"/>
      <c r="F8" s="54"/>
    </row>
    <row r="9" spans="1:6" ht="15.75">
      <c r="A9" s="65" t="s">
        <v>12</v>
      </c>
      <c r="B9" s="28" t="s">
        <v>12</v>
      </c>
      <c r="C9" s="100">
        <v>2917.574</v>
      </c>
      <c r="D9" s="101"/>
      <c r="F9" s="60"/>
    </row>
    <row r="10" spans="1:6" ht="15">
      <c r="A10" s="65" t="s">
        <v>39</v>
      </c>
      <c r="B10" s="28" t="s">
        <v>39</v>
      </c>
      <c r="C10" s="100">
        <v>446</v>
      </c>
      <c r="D10" s="101"/>
      <c r="F10" s="55"/>
    </row>
    <row r="11" spans="1:6" ht="18.75">
      <c r="A11" s="65" t="s">
        <v>14</v>
      </c>
      <c r="B11" s="29" t="s">
        <v>14</v>
      </c>
      <c r="C11" s="100">
        <v>115</v>
      </c>
      <c r="D11" s="101"/>
      <c r="F11" s="56"/>
    </row>
    <row r="12" spans="1:6" ht="15">
      <c r="A12" s="96" t="s">
        <v>27</v>
      </c>
      <c r="B12" s="96"/>
      <c r="C12" s="102">
        <f>SUM(C9:C11)</f>
        <v>3478.574</v>
      </c>
      <c r="D12" s="103"/>
      <c r="E12" s="8"/>
      <c r="F12" s="54"/>
    </row>
    <row r="13" spans="1:5" ht="15">
      <c r="A13" s="30"/>
      <c r="B13" s="30"/>
      <c r="C13" s="31"/>
      <c r="D13" s="30"/>
      <c r="E13" s="8"/>
    </row>
    <row r="14" spans="1:4" ht="33" customHeight="1">
      <c r="A14" s="94" t="s">
        <v>62</v>
      </c>
      <c r="B14" s="94"/>
      <c r="C14" s="94"/>
      <c r="D14" s="94"/>
    </row>
    <row r="15" spans="1:4" ht="82.5" customHeight="1">
      <c r="A15" s="93" t="s">
        <v>63</v>
      </c>
      <c r="B15" s="93"/>
      <c r="C15" s="93"/>
      <c r="D15" s="93"/>
    </row>
    <row r="16" spans="1:4" ht="67.5" customHeight="1">
      <c r="A16" s="93" t="s">
        <v>64</v>
      </c>
      <c r="B16" s="93"/>
      <c r="C16" s="93"/>
      <c r="D16" s="9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C12:D12"/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7" t="s">
        <v>11</v>
      </c>
      <c r="B1" s="97"/>
      <c r="C1" s="97"/>
      <c r="D1" s="97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июль 2014г.</v>
      </c>
    </row>
    <row r="5" spans="1:4" ht="39" customHeight="1">
      <c r="A5" s="104" t="s">
        <v>40</v>
      </c>
      <c r="B5" s="104"/>
      <c r="C5" s="104"/>
      <c r="D5" s="10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User</cp:lastModifiedBy>
  <cp:lastPrinted>2013-01-16T07:55:49Z</cp:lastPrinted>
  <dcterms:created xsi:type="dcterms:W3CDTF">2009-10-22T06:15:03Z</dcterms:created>
  <dcterms:modified xsi:type="dcterms:W3CDTF">2014-08-21T11:33:15Z</dcterms:modified>
  <cp:category/>
  <cp:version/>
  <cp:contentType/>
  <cp:contentStatus/>
</cp:coreProperties>
</file>