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660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отпуск'!$A$1:$F$33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<sst xmlns="http://schemas.openxmlformats.org/spreadsheetml/2006/main" count="98" uniqueCount="70">
  <si>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</si>
  <si>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</si>
  <si>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</si>
  <si>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</si>
  <si>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</si>
  <si>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</si>
  <si>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</si>
  <si>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</si>
  <si>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</si>
  <si>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</si>
  <si>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</si>
  <si>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</si>
  <si>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</si>
  <si>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</si>
  <si>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</si>
  <si>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</si>
  <si>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</si>
  <si>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</si>
  <si>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</si>
  <si>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</si>
  <si>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</si>
  <si>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</si>
  <si>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</si>
  <si>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</si>
  <si>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</si>
  <si>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</si>
  <si>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</si>
  <si>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</si>
  <si>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</si>
  <si>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</si>
  <si>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</si>
  <si>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</si>
  <si>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</si>
  <si>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</si>
  <si>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</si>
  <si>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</si>
  <si>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</si>
  <si>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</si>
  <si>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</si>
  <si>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</si>
  <si>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</si>
  <si>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</si>
  <si>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</si>
  <si>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</si>
  <si>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</si>
  <si>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</si>
  <si>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</si>
  <si>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</si>
  <si>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</si>
  <si>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</si>
  <si>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</si>
  <si>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</si>
  <si>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</si>
  <si>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</si>
  <si>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</si>
  <si>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</si>
  <si>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</si>
  <si>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</si>
  <si>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</si>
  <si>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</si>
  <si>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</si>
  <si>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</si>
  <si>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</si>
  <si>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</si>
  <si>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</si>
  <si>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</si>
  <si>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</si>
  <si>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</si>
  <si>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</si>
  <si>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октябрь 2014г.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</si>
</sst>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 applyProtection="1">
      <alignment/>
      <protection locked="0"/>
    </xf>
    <xf numFmtId="2" fontId="6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2" fontId="3" fillId="0" borderId="19" xfId="0" applyNumberFormat="1" applyFont="1" applyBorder="1" applyAlignment="1">
      <alignment horizontal="right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0" fontId="5" fillId="25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1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18" sqref="I18"/>
    </sheetView>
  </sheetViews>
  <sheetFormatPr defaultColWidth="9.00390625" defaultRowHeight="12.75"/>
  <cols>
    <col min="1" max="1" width="42.625" style="0" customWidth="1"/>
    <col min="2" max="2" width="15.75390625" style="0" customWidth="1"/>
    <col min="3" max="3" width="27.375" style="0" customWidth="1"/>
    <col min="4" max="4" width="29.375" style="0" customWidth="1"/>
    <col min="5" max="5" width="20.00390625" style="0" customWidth="1"/>
    <col min="6" max="6" width="25.37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12.00390625" style="0" customWidth="1"/>
  </cols>
  <sheetData>
    <row r="1" spans="1:11" ht="36.75" customHeight="1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9.5" customHeight="1">
      <c r="A6" s="16" t="s">
        <v>26</v>
      </c>
      <c r="B6" s="36" t="s">
        <v>69</v>
      </c>
      <c r="C6" s="2"/>
      <c r="D6" s="39"/>
      <c r="E6" s="39"/>
      <c r="F6" s="2"/>
      <c r="G6" s="2"/>
      <c r="H6" s="2"/>
      <c r="I6" s="2"/>
      <c r="J6" s="2"/>
      <c r="K6" s="2"/>
    </row>
    <row r="7" spans="1:11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39"/>
      <c r="K7" s="2"/>
    </row>
    <row r="8" spans="1:12" ht="15" customHeight="1">
      <c r="A8" s="85" t="s">
        <v>0</v>
      </c>
      <c r="B8" s="87" t="s">
        <v>28</v>
      </c>
      <c r="C8" s="89" t="s">
        <v>29</v>
      </c>
      <c r="D8" s="90"/>
      <c r="E8" s="90"/>
      <c r="F8" s="90"/>
      <c r="G8" s="90"/>
      <c r="H8" s="91"/>
      <c r="I8" s="71"/>
      <c r="J8" s="71"/>
      <c r="K8" s="92" t="s">
        <v>1</v>
      </c>
      <c r="L8" s="92"/>
    </row>
    <row r="9" spans="1:12" ht="60" customHeight="1">
      <c r="A9" s="86"/>
      <c r="B9" s="88"/>
      <c r="C9" s="82" t="s">
        <v>30</v>
      </c>
      <c r="D9" s="82" t="s">
        <v>68</v>
      </c>
      <c r="E9" s="82" t="s">
        <v>25</v>
      </c>
      <c r="F9" s="82" t="s">
        <v>67</v>
      </c>
      <c r="G9" s="82" t="s">
        <v>57</v>
      </c>
      <c r="H9" s="82" t="s">
        <v>53</v>
      </c>
      <c r="I9" s="82" t="s">
        <v>59</v>
      </c>
      <c r="J9" s="82" t="s">
        <v>66</v>
      </c>
      <c r="K9" s="72" t="s">
        <v>54</v>
      </c>
      <c r="L9" s="72" t="s">
        <v>56</v>
      </c>
    </row>
    <row r="10" spans="1:12" ht="31.5">
      <c r="A10" s="68" t="s">
        <v>31</v>
      </c>
      <c r="B10" s="23">
        <f aca="true" t="shared" si="0" ref="B10:J10">B21+B22+B23+B24+B16</f>
        <v>65598.93299999999</v>
      </c>
      <c r="C10" s="23">
        <f t="shared" si="0"/>
        <v>36721.422</v>
      </c>
      <c r="D10" s="23">
        <f t="shared" si="0"/>
        <v>2233.553</v>
      </c>
      <c r="E10" s="23">
        <f t="shared" si="0"/>
        <v>2542.954</v>
      </c>
      <c r="F10" s="23">
        <f t="shared" si="0"/>
        <v>20730.193</v>
      </c>
      <c r="G10" s="23">
        <f t="shared" si="0"/>
        <v>31.494999999999997</v>
      </c>
      <c r="H10" s="23">
        <f t="shared" si="0"/>
        <v>3200.536</v>
      </c>
      <c r="I10" s="23">
        <f t="shared" si="0"/>
        <v>115.06099999999999</v>
      </c>
      <c r="J10" s="23">
        <f t="shared" si="0"/>
        <v>860.126</v>
      </c>
      <c r="K10" s="4"/>
      <c r="L10" s="4"/>
    </row>
    <row r="11" spans="1:12" ht="12.75">
      <c r="A11" s="69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1.5" customHeight="1">
      <c r="A12" s="70" t="s">
        <v>58</v>
      </c>
      <c r="B12" s="24">
        <f>SUM(C12:I12)</f>
        <v>12.229</v>
      </c>
      <c r="C12" s="45">
        <f aca="true" t="shared" si="1" ref="C12:I12">C14+C15+C13</f>
        <v>1.281</v>
      </c>
      <c r="D12" s="45">
        <f t="shared" si="1"/>
        <v>0</v>
      </c>
      <c r="E12" s="45">
        <f>E14+E15+E13</f>
        <v>2.265</v>
      </c>
      <c r="F12" s="45">
        <f t="shared" si="1"/>
        <v>0</v>
      </c>
      <c r="G12" s="45">
        <f t="shared" si="1"/>
        <v>0</v>
      </c>
      <c r="H12" s="45">
        <f t="shared" si="1"/>
        <v>8.683</v>
      </c>
      <c r="I12" s="73">
        <f t="shared" si="1"/>
        <v>0</v>
      </c>
      <c r="J12" s="45">
        <f>J14+J15+J13</f>
        <v>0</v>
      </c>
      <c r="K12" s="4"/>
      <c r="L12" s="4"/>
    </row>
    <row r="13" spans="1:12" ht="15">
      <c r="A13" s="70" t="s">
        <v>2</v>
      </c>
      <c r="B13" s="24">
        <f>SUM(C13:J13)</f>
        <v>8.683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4">
        <f>4.468+0.045+2.96+1.21</f>
        <v>8.683</v>
      </c>
      <c r="I13" s="74"/>
      <c r="J13" s="44"/>
      <c r="K13" s="35">
        <v>360698.8</v>
      </c>
      <c r="L13" s="35">
        <v>58124.85</v>
      </c>
    </row>
    <row r="14" spans="1:12" ht="15">
      <c r="A14" s="70" t="s">
        <v>4</v>
      </c>
      <c r="B14" s="24">
        <f>SUM(C14:J14)</f>
        <v>3.382</v>
      </c>
      <c r="C14" s="34">
        <f>0.517+0.6</f>
        <v>1.117</v>
      </c>
      <c r="D14" s="24">
        <v>0</v>
      </c>
      <c r="E14" s="34">
        <v>2.265</v>
      </c>
      <c r="F14" s="24">
        <v>0</v>
      </c>
      <c r="G14" s="24">
        <v>0</v>
      </c>
      <c r="H14" s="24">
        <v>0</v>
      </c>
      <c r="I14" s="75">
        <v>0</v>
      </c>
      <c r="J14" s="24">
        <v>0</v>
      </c>
      <c r="K14" s="35">
        <v>451913</v>
      </c>
      <c r="L14" s="46" t="s">
        <v>55</v>
      </c>
    </row>
    <row r="15" spans="1:12" ht="15">
      <c r="A15" s="70" t="s">
        <v>5</v>
      </c>
      <c r="B15" s="24">
        <f>SUM(C15:J15)</f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75">
        <v>0</v>
      </c>
      <c r="J15" s="24">
        <v>0</v>
      </c>
      <c r="K15" s="35">
        <v>770920.7</v>
      </c>
      <c r="L15" s="46" t="s">
        <v>55</v>
      </c>
    </row>
    <row r="16" spans="1:12" ht="30">
      <c r="A16" s="70" t="s">
        <v>47</v>
      </c>
      <c r="B16" s="24">
        <f>SUM(D16:J16)</f>
        <v>4811.089</v>
      </c>
      <c r="C16" s="45">
        <f aca="true" t="shared" si="2" ref="C16:J16">C18+C19+C17</f>
        <v>836.4069999999999</v>
      </c>
      <c r="D16" s="45">
        <f t="shared" si="2"/>
        <v>0</v>
      </c>
      <c r="E16" s="45">
        <f t="shared" si="2"/>
        <v>1610.553</v>
      </c>
      <c r="F16" s="45">
        <f t="shared" si="2"/>
        <v>0</v>
      </c>
      <c r="G16" s="45">
        <f t="shared" si="2"/>
        <v>0</v>
      </c>
      <c r="H16" s="45">
        <f t="shared" si="2"/>
        <v>3200.536</v>
      </c>
      <c r="I16" s="73">
        <f t="shared" si="2"/>
        <v>0</v>
      </c>
      <c r="J16" s="45">
        <f t="shared" si="2"/>
        <v>0</v>
      </c>
      <c r="K16" s="4"/>
      <c r="L16" s="4"/>
    </row>
    <row r="17" spans="1:12" ht="15">
      <c r="A17" s="70" t="s">
        <v>2</v>
      </c>
      <c r="B17" s="24">
        <f>SUM(C17:J17)</f>
        <v>3200.536</v>
      </c>
      <c r="C17" s="45">
        <v>0</v>
      </c>
      <c r="D17" s="24">
        <v>0</v>
      </c>
      <c r="E17" s="45">
        <v>0</v>
      </c>
      <c r="F17" s="45">
        <v>0</v>
      </c>
      <c r="G17" s="45">
        <v>0</v>
      </c>
      <c r="H17" s="44">
        <v>3200.536</v>
      </c>
      <c r="I17" s="74">
        <v>0</v>
      </c>
      <c r="J17" s="44">
        <v>0</v>
      </c>
      <c r="K17" s="38">
        <v>1027.4</v>
      </c>
      <c r="L17" s="38">
        <v>911.55</v>
      </c>
    </row>
    <row r="18" spans="1:12" ht="15">
      <c r="A18" s="70" t="s">
        <v>4</v>
      </c>
      <c r="B18" s="24">
        <f>SUM(C18:J18)</f>
        <v>2333.3050000000003</v>
      </c>
      <c r="C18" s="34">
        <f>309.769+412.983</f>
        <v>722.752</v>
      </c>
      <c r="D18" s="24">
        <v>0</v>
      </c>
      <c r="E18" s="34">
        <v>1610.553</v>
      </c>
      <c r="F18" s="24">
        <v>0</v>
      </c>
      <c r="G18" s="24">
        <v>0</v>
      </c>
      <c r="H18" s="24">
        <v>0</v>
      </c>
      <c r="I18" s="75">
        <v>0</v>
      </c>
      <c r="J18" s="24">
        <v>0</v>
      </c>
      <c r="K18" s="38">
        <v>1111</v>
      </c>
      <c r="L18" s="46" t="s">
        <v>55</v>
      </c>
    </row>
    <row r="19" spans="1:12" ht="15">
      <c r="A19" s="70" t="s">
        <v>5</v>
      </c>
      <c r="B19" s="24">
        <f>SUM(C19:J19)</f>
        <v>113.655</v>
      </c>
      <c r="C19" s="34">
        <v>113.655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75">
        <v>0</v>
      </c>
      <c r="J19" s="24">
        <v>0</v>
      </c>
      <c r="K19" s="38">
        <v>905.3</v>
      </c>
      <c r="L19" s="46" t="s">
        <v>55</v>
      </c>
    </row>
    <row r="20" spans="1:12" ht="12.75">
      <c r="A20" s="69" t="s">
        <v>48</v>
      </c>
      <c r="B20" s="37"/>
      <c r="C20" s="37"/>
      <c r="D20" s="37"/>
      <c r="E20" s="37"/>
      <c r="F20" s="37"/>
      <c r="G20" s="37"/>
      <c r="H20" s="37"/>
      <c r="I20" s="76"/>
      <c r="J20" s="37"/>
      <c r="K20" s="37"/>
      <c r="L20" s="37"/>
    </row>
    <row r="21" spans="1:12" ht="15">
      <c r="A21" s="70" t="s">
        <v>2</v>
      </c>
      <c r="B21" s="24">
        <f>SUM(C21:J21)</f>
        <v>8317.484</v>
      </c>
      <c r="C21" s="52">
        <f>6173.551</f>
        <v>6173.551</v>
      </c>
      <c r="D21" s="41">
        <v>2070.153</v>
      </c>
      <c r="E21" s="41">
        <v>0</v>
      </c>
      <c r="F21" s="41">
        <v>73.78</v>
      </c>
      <c r="G21" s="49">
        <v>0</v>
      </c>
      <c r="H21" s="49">
        <v>0</v>
      </c>
      <c r="I21" s="77">
        <v>0</v>
      </c>
      <c r="J21" s="49">
        <v>0</v>
      </c>
      <c r="K21" s="35">
        <v>1751.2</v>
      </c>
      <c r="L21" s="46" t="s">
        <v>55</v>
      </c>
    </row>
    <row r="22" spans="1:12" ht="15">
      <c r="A22" s="70" t="s">
        <v>3</v>
      </c>
      <c r="B22" s="24">
        <f>SUM(C22:J22)</f>
        <v>1050.289</v>
      </c>
      <c r="C22" s="52">
        <v>1037.299</v>
      </c>
      <c r="D22" s="42">
        <v>6.48</v>
      </c>
      <c r="E22" s="41">
        <v>0</v>
      </c>
      <c r="F22" s="41">
        <v>0</v>
      </c>
      <c r="G22" s="41">
        <v>6.51</v>
      </c>
      <c r="H22" s="47">
        <v>0</v>
      </c>
      <c r="I22" s="78">
        <v>0</v>
      </c>
      <c r="J22" s="47">
        <v>0</v>
      </c>
      <c r="K22" s="35">
        <v>1879.9</v>
      </c>
      <c r="L22" s="46" t="s">
        <v>55</v>
      </c>
    </row>
    <row r="23" spans="1:12" ht="15">
      <c r="A23" s="70" t="s">
        <v>4</v>
      </c>
      <c r="B23" s="24">
        <f>SUM(C23:J23)</f>
        <v>27840.341</v>
      </c>
      <c r="C23" s="52">
        <f>8771.481-C18+10254.86</f>
        <v>18303.589</v>
      </c>
      <c r="D23" s="42">
        <v>23.666</v>
      </c>
      <c r="E23" s="41">
        <f>1955.794-E18</f>
        <v>345.241</v>
      </c>
      <c r="F23" s="41">
        <v>8621.831</v>
      </c>
      <c r="G23" s="41">
        <v>24.985</v>
      </c>
      <c r="H23" s="47">
        <v>0</v>
      </c>
      <c r="I23" s="41">
        <v>106.699</v>
      </c>
      <c r="J23" s="67">
        <v>414.33</v>
      </c>
      <c r="K23" s="35">
        <v>2273.7</v>
      </c>
      <c r="L23" s="46" t="s">
        <v>55</v>
      </c>
    </row>
    <row r="24" spans="1:12" ht="15">
      <c r="A24" s="70" t="s">
        <v>5</v>
      </c>
      <c r="B24" s="24">
        <f>SUM(C24:J24)</f>
        <v>23579.73</v>
      </c>
      <c r="C24" s="52">
        <f>10484.231-C19</f>
        <v>10370.576</v>
      </c>
      <c r="D24" s="42">
        <v>133.254</v>
      </c>
      <c r="E24" s="42">
        <v>587.16</v>
      </c>
      <c r="F24" s="42">
        <v>12034.582</v>
      </c>
      <c r="G24" s="41">
        <v>0</v>
      </c>
      <c r="H24" s="47">
        <v>0</v>
      </c>
      <c r="I24" s="41">
        <v>8.362</v>
      </c>
      <c r="J24" s="67">
        <v>445.796</v>
      </c>
      <c r="K24" s="35">
        <v>2921.6</v>
      </c>
      <c r="L24" s="46" t="s">
        <v>55</v>
      </c>
    </row>
    <row r="25" spans="1:12" ht="15.75">
      <c r="A25" s="68" t="s">
        <v>6</v>
      </c>
      <c r="B25" s="22">
        <f>SUM(C25:I25)</f>
        <v>30068.555999999997</v>
      </c>
      <c r="C25" s="22">
        <f aca="true" t="shared" si="3" ref="C25:H25">SUM(C26:C28)</f>
        <v>18566.467999999997</v>
      </c>
      <c r="D25" s="22">
        <f t="shared" si="3"/>
        <v>104.56700000000001</v>
      </c>
      <c r="E25" s="22">
        <f>SUM(E26:E28)</f>
        <v>493.947</v>
      </c>
      <c r="F25" s="22">
        <f>SUM(F26:F28)</f>
        <v>10903.574</v>
      </c>
      <c r="G25" s="22">
        <f t="shared" si="3"/>
        <v>0</v>
      </c>
      <c r="H25" s="48">
        <f t="shared" si="3"/>
        <v>0</v>
      </c>
      <c r="I25" s="79">
        <f>SUM(I26:I28)</f>
        <v>0</v>
      </c>
      <c r="J25" s="48">
        <f>SUM(J26:J28)</f>
        <v>0</v>
      </c>
      <c r="K25" s="4"/>
      <c r="L25" s="43"/>
    </row>
    <row r="26" spans="1:12" ht="15">
      <c r="A26" s="70" t="s">
        <v>7</v>
      </c>
      <c r="B26" s="24">
        <f>SUM(C26:J26)</f>
        <v>14450.216</v>
      </c>
      <c r="C26" s="53">
        <v>4585.919</v>
      </c>
      <c r="D26" s="42">
        <v>93.116</v>
      </c>
      <c r="E26" s="81">
        <v>493.947</v>
      </c>
      <c r="F26" s="81">
        <v>9277.234</v>
      </c>
      <c r="G26" s="50">
        <v>0</v>
      </c>
      <c r="H26" s="47">
        <v>0</v>
      </c>
      <c r="I26" s="78">
        <v>0</v>
      </c>
      <c r="J26" s="47">
        <v>0</v>
      </c>
      <c r="K26" s="35">
        <v>1741.76</v>
      </c>
      <c r="L26" s="46" t="s">
        <v>55</v>
      </c>
    </row>
    <row r="27" spans="1:12" ht="24" customHeight="1">
      <c r="A27" s="70" t="s">
        <v>8</v>
      </c>
      <c r="B27" s="24">
        <f>SUM(C27:J27)</f>
        <v>14880.002999999999</v>
      </c>
      <c r="C27" s="53">
        <v>13960.942</v>
      </c>
      <c r="D27" s="42">
        <v>11.451</v>
      </c>
      <c r="E27" s="42">
        <v>0</v>
      </c>
      <c r="F27" s="42">
        <v>907.61</v>
      </c>
      <c r="G27" s="50">
        <v>0</v>
      </c>
      <c r="H27" s="47">
        <v>0</v>
      </c>
      <c r="I27" s="78">
        <v>0</v>
      </c>
      <c r="J27" s="47">
        <v>0</v>
      </c>
      <c r="K27" s="35">
        <v>948.54</v>
      </c>
      <c r="L27" s="46" t="s">
        <v>55</v>
      </c>
    </row>
    <row r="28" spans="1:12" ht="15">
      <c r="A28" s="70" t="s">
        <v>9</v>
      </c>
      <c r="B28" s="24">
        <f>SUM(C28:J28)</f>
        <v>738.337</v>
      </c>
      <c r="C28" s="53">
        <v>19.607</v>
      </c>
      <c r="D28" s="42">
        <v>0</v>
      </c>
      <c r="E28" s="42">
        <v>0</v>
      </c>
      <c r="F28" s="42">
        <v>718.73</v>
      </c>
      <c r="G28" s="50">
        <v>0</v>
      </c>
      <c r="H28" s="47">
        <v>0</v>
      </c>
      <c r="I28" s="78">
        <v>0</v>
      </c>
      <c r="J28" s="47">
        <v>0</v>
      </c>
      <c r="K28" s="35">
        <v>948.54</v>
      </c>
      <c r="L28" s="46" t="s">
        <v>55</v>
      </c>
    </row>
    <row r="29" spans="1:12" ht="34.5" customHeight="1">
      <c r="A29" s="68" t="s">
        <v>32</v>
      </c>
      <c r="B29" s="51">
        <f>SUM(C29:J29)</f>
        <v>96503.89600000001</v>
      </c>
      <c r="C29" s="51">
        <f aca="true" t="shared" si="4" ref="C29:J29">C28+C27+C26+C24+C23+C22+C21+C16</f>
        <v>55287.89</v>
      </c>
      <c r="D29" s="51">
        <f t="shared" si="4"/>
        <v>2338.12</v>
      </c>
      <c r="E29" s="51">
        <f t="shared" si="4"/>
        <v>3036.901</v>
      </c>
      <c r="F29" s="51">
        <f t="shared" si="4"/>
        <v>31633.767</v>
      </c>
      <c r="G29" s="51">
        <f t="shared" si="4"/>
        <v>31.494999999999997</v>
      </c>
      <c r="H29" s="51">
        <f t="shared" si="4"/>
        <v>3200.536</v>
      </c>
      <c r="I29" s="51">
        <f t="shared" si="4"/>
        <v>115.06099999999999</v>
      </c>
      <c r="J29" s="51">
        <f t="shared" si="4"/>
        <v>860.126</v>
      </c>
      <c r="K29" s="4"/>
      <c r="L29" s="43"/>
    </row>
    <row r="30" ht="12.75">
      <c r="C30" s="40"/>
    </row>
    <row r="31" spans="1:6" ht="13.5" customHeight="1">
      <c r="A31" s="12"/>
      <c r="B31" s="40"/>
      <c r="C31" s="40"/>
      <c r="D31" s="40"/>
      <c r="E31" s="40"/>
      <c r="F31" s="40"/>
    </row>
    <row r="32" spans="1:12" ht="15.75" customHeight="1">
      <c r="A32" s="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 customHeight="1">
      <c r="A33" s="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3:12" ht="12.75"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12.75">
      <c r="B36" s="8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3:12" ht="12.75"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3:12" ht="12.75"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3:12" ht="12.75"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3:12" ht="12.75"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3:12" ht="12.75"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3:12" ht="12.75"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3:12" ht="12.75"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3:12" ht="12.75"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3:12" ht="12.75"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3:12" ht="12.75"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3:12" ht="12.75"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3:12" ht="12.75"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ht="12.75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2" ht="12.75">
      <c r="C51" s="40"/>
      <c r="D51" s="40"/>
      <c r="E51" s="40"/>
      <c r="F51" s="40"/>
      <c r="G51" s="40"/>
      <c r="H51" s="40"/>
      <c r="I51" s="40"/>
      <c r="J51" s="40"/>
      <c r="K51" s="40"/>
      <c r="L51" s="40"/>
    </row>
  </sheetData>
  <sheetProtection/>
  <mergeCells count="6">
    <mergeCell ref="A1:K1"/>
    <mergeCell ref="A5:K5"/>
    <mergeCell ref="A8:A9"/>
    <mergeCell ref="B8:B9"/>
    <mergeCell ref="C8:H8"/>
    <mergeCell ref="K8:L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18"/>
  <sheetViews>
    <sheetView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4" t="s">
        <v>24</v>
      </c>
      <c r="B1" s="94"/>
      <c r="C1" s="94"/>
      <c r="D1" s="94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4" t="s">
        <v>37</v>
      </c>
      <c r="B5" s="84"/>
      <c r="C5" s="84"/>
      <c r="D5" s="84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октябрь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1" t="s">
        <v>10</v>
      </c>
      <c r="B8" s="62" t="s">
        <v>30</v>
      </c>
      <c r="C8" s="62" t="s">
        <v>33</v>
      </c>
      <c r="D8" s="62" t="s">
        <v>25</v>
      </c>
      <c r="E8" s="62" t="s">
        <v>60</v>
      </c>
      <c r="F8" s="62" t="s">
        <v>61</v>
      </c>
      <c r="G8" s="95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6" ht="15">
      <c r="A9" s="63" t="s">
        <v>41</v>
      </c>
      <c r="B9" s="57">
        <v>0</v>
      </c>
      <c r="C9" s="57">
        <f aca="true" t="shared" si="0" ref="C9:C14">B9</f>
        <v>0</v>
      </c>
      <c r="D9" s="57">
        <f aca="true" t="shared" si="1" ref="D9:D14">B9</f>
        <v>0</v>
      </c>
      <c r="E9" s="57">
        <v>0</v>
      </c>
      <c r="F9" s="57">
        <v>0</v>
      </c>
    </row>
    <row r="10" spans="1:6" ht="15">
      <c r="A10" s="63" t="s">
        <v>42</v>
      </c>
      <c r="B10" s="57">
        <v>100</v>
      </c>
      <c r="C10" s="57">
        <f t="shared" si="0"/>
        <v>100</v>
      </c>
      <c r="D10" s="57">
        <f t="shared" si="1"/>
        <v>100</v>
      </c>
      <c r="E10" s="57">
        <v>100</v>
      </c>
      <c r="F10" s="57">
        <v>100</v>
      </c>
    </row>
    <row r="11" spans="1:6" ht="21.75" customHeight="1">
      <c r="A11" s="63" t="s">
        <v>34</v>
      </c>
      <c r="B11" s="59">
        <v>2.31</v>
      </c>
      <c r="C11" s="58">
        <f t="shared" si="0"/>
        <v>2.31</v>
      </c>
      <c r="D11" s="58">
        <f t="shared" si="1"/>
        <v>2.31</v>
      </c>
      <c r="E11" s="58">
        <f>B11</f>
        <v>2.31</v>
      </c>
      <c r="F11" s="58">
        <f>B11</f>
        <v>2.31</v>
      </c>
    </row>
    <row r="12" spans="1:6" ht="45">
      <c r="A12" s="63" t="s">
        <v>49</v>
      </c>
      <c r="B12" s="59">
        <v>274</v>
      </c>
      <c r="C12" s="58">
        <f>B12</f>
        <v>274</v>
      </c>
      <c r="D12" s="58">
        <f t="shared" si="1"/>
        <v>274</v>
      </c>
      <c r="E12" s="58">
        <f>B12</f>
        <v>274</v>
      </c>
      <c r="F12" s="58">
        <f>B12</f>
        <v>274</v>
      </c>
    </row>
    <row r="13" spans="1:6" ht="45">
      <c r="A13" s="63" t="s">
        <v>50</v>
      </c>
      <c r="B13" s="59">
        <v>235.37</v>
      </c>
      <c r="C13" s="58">
        <f t="shared" si="0"/>
        <v>235.37</v>
      </c>
      <c r="D13" s="58">
        <f t="shared" si="1"/>
        <v>235.37</v>
      </c>
      <c r="E13" s="58">
        <f>B13</f>
        <v>235.37</v>
      </c>
      <c r="F13" s="58">
        <f>B13</f>
        <v>235.37</v>
      </c>
    </row>
    <row r="14" spans="1:6" ht="45">
      <c r="A14" s="63" t="s">
        <v>43</v>
      </c>
      <c r="B14" s="59">
        <v>1000.19</v>
      </c>
      <c r="C14" s="58">
        <f t="shared" si="0"/>
        <v>1000.19</v>
      </c>
      <c r="D14" s="58">
        <f t="shared" si="1"/>
        <v>1000.19</v>
      </c>
      <c r="E14" s="58">
        <f>B14</f>
        <v>1000.19</v>
      </c>
      <c r="F14" s="58">
        <f>B14</f>
        <v>1000.19</v>
      </c>
    </row>
    <row r="15" spans="1:6" ht="46.5" customHeight="1">
      <c r="A15" s="63" t="s">
        <v>51</v>
      </c>
      <c r="B15" s="58">
        <f>B11+B12+B14</f>
        <v>1276.5</v>
      </c>
      <c r="C15" s="58">
        <f>C11+C12+C14</f>
        <v>1276.5</v>
      </c>
      <c r="D15" s="58">
        <f>D11+D12+D14</f>
        <v>1276.5</v>
      </c>
      <c r="E15" s="57">
        <f>E11+E12+E14</f>
        <v>1276.5</v>
      </c>
      <c r="F15" s="57">
        <f>F11+F12+F14</f>
        <v>1276.5</v>
      </c>
    </row>
    <row r="16" spans="1:6" ht="60">
      <c r="A16" s="63" t="s">
        <v>52</v>
      </c>
      <c r="B16" s="58">
        <f>B14+B13+B11</f>
        <v>1237.87</v>
      </c>
      <c r="C16" s="58">
        <f>C14+C13+C11</f>
        <v>1237.87</v>
      </c>
      <c r="D16" s="58">
        <f>D14+D13+D11</f>
        <v>1237.87</v>
      </c>
      <c r="E16" s="57">
        <f>E14+E13+E11</f>
        <v>1237.87</v>
      </c>
      <c r="F16" s="57">
        <f>F14+F13+F11</f>
        <v>1237.87</v>
      </c>
    </row>
    <row r="18" spans="1:4" ht="48" customHeight="1">
      <c r="A18" s="96" t="s">
        <v>44</v>
      </c>
      <c r="B18" s="96"/>
      <c r="C18" s="96"/>
      <c r="D18" s="96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3" t="s">
        <v>16</v>
      </c>
      <c r="B1" s="83"/>
      <c r="C1" s="83"/>
      <c r="D1" s="83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8" t="s">
        <v>18</v>
      </c>
      <c r="B5" s="98"/>
      <c r="C5" s="98"/>
      <c r="D5" s="98"/>
      <c r="E5" s="17"/>
    </row>
    <row r="6" spans="1:5" ht="42" customHeight="1">
      <c r="A6" s="16" t="s">
        <v>26</v>
      </c>
      <c r="B6" s="18" t="str">
        <f>'Полезный отпуск'!B6</f>
        <v>октябрь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9" t="s">
        <v>17</v>
      </c>
      <c r="B8" s="99"/>
      <c r="C8" s="99" t="s">
        <v>21</v>
      </c>
      <c r="D8" s="99"/>
    </row>
    <row r="9" spans="1:4" ht="15">
      <c r="A9" s="64" t="s">
        <v>19</v>
      </c>
      <c r="B9" s="64" t="s">
        <v>20</v>
      </c>
      <c r="C9" s="64" t="s">
        <v>19</v>
      </c>
      <c r="D9" s="64" t="s">
        <v>20</v>
      </c>
    </row>
    <row r="10" spans="1:4" ht="15">
      <c r="A10" s="20">
        <f>'Полезный отпуск'!B29</f>
        <v>96503.89600000001</v>
      </c>
      <c r="B10" s="33">
        <v>236.166</v>
      </c>
      <c r="C10" s="19">
        <f>'Полезный отпуск'!B25</f>
        <v>30068.555999999997</v>
      </c>
      <c r="D10" s="20">
        <f>ROUND(C10/4937*12,3)</f>
        <v>73.085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7"/>
      <c r="B23" s="97"/>
      <c r="C23" s="97"/>
      <c r="D23" s="97"/>
      <c r="E23" s="9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</row>
    <row r="25" spans="1:58" ht="153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2" sqref="C12:D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0" t="s">
        <v>11</v>
      </c>
      <c r="B1" s="100"/>
      <c r="C1" s="100"/>
      <c r="D1" s="100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9" t="s">
        <v>45</v>
      </c>
      <c r="B5" s="109"/>
      <c r="C5" s="109"/>
      <c r="D5" s="109"/>
    </row>
    <row r="6" spans="1:4" ht="24" customHeight="1">
      <c r="A6" s="26" t="s">
        <v>26</v>
      </c>
      <c r="B6" s="27" t="str">
        <f>'Полезный отпуск'!B6</f>
        <v>октябрь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5" t="s">
        <v>35</v>
      </c>
      <c r="B8" s="66" t="s">
        <v>36</v>
      </c>
      <c r="C8" s="101" t="s">
        <v>13</v>
      </c>
      <c r="D8" s="102"/>
      <c r="F8" s="54"/>
    </row>
    <row r="9" spans="1:6" ht="15.75">
      <c r="A9" s="65" t="s">
        <v>12</v>
      </c>
      <c r="B9" s="28" t="s">
        <v>12</v>
      </c>
      <c r="C9" s="103">
        <v>2878.996</v>
      </c>
      <c r="D9" s="104"/>
      <c r="F9" s="60"/>
    </row>
    <row r="10" spans="1:6" ht="15">
      <c r="A10" s="65" t="s">
        <v>39</v>
      </c>
      <c r="B10" s="28" t="s">
        <v>39</v>
      </c>
      <c r="C10" s="103">
        <v>0.387</v>
      </c>
      <c r="D10" s="104"/>
      <c r="F10" s="55"/>
    </row>
    <row r="11" spans="1:6" ht="18.75">
      <c r="A11" s="65" t="s">
        <v>14</v>
      </c>
      <c r="B11" s="29" t="s">
        <v>14</v>
      </c>
      <c r="C11" s="103">
        <v>0.019</v>
      </c>
      <c r="D11" s="104"/>
      <c r="F11" s="56"/>
    </row>
    <row r="12" spans="1:6" ht="15">
      <c r="A12" s="110" t="s">
        <v>27</v>
      </c>
      <c r="B12" s="110"/>
      <c r="C12" s="105">
        <f>SUM(C9:C11)</f>
        <v>2879.402</v>
      </c>
      <c r="D12" s="106"/>
      <c r="E12" s="8"/>
      <c r="F12" s="54"/>
    </row>
    <row r="13" spans="1:5" ht="15">
      <c r="A13" s="30"/>
      <c r="B13" s="30"/>
      <c r="C13" s="31"/>
      <c r="D13" s="30"/>
      <c r="E13" s="8"/>
    </row>
    <row r="14" spans="1:4" ht="33" customHeight="1">
      <c r="A14" s="108" t="s">
        <v>62</v>
      </c>
      <c r="B14" s="108"/>
      <c r="C14" s="108"/>
      <c r="D14" s="108"/>
    </row>
    <row r="15" spans="1:4" ht="82.5" customHeight="1">
      <c r="A15" s="107" t="s">
        <v>63</v>
      </c>
      <c r="B15" s="107"/>
      <c r="C15" s="107"/>
      <c r="D15" s="107"/>
    </row>
    <row r="16" spans="1:4" ht="67.5" customHeight="1">
      <c r="A16" s="107" t="s">
        <v>64</v>
      </c>
      <c r="B16" s="107"/>
      <c r="C16" s="107"/>
      <c r="D16" s="107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0" t="s">
        <v>11</v>
      </c>
      <c r="B1" s="100"/>
      <c r="C1" s="100"/>
      <c r="D1" s="100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октябрь 2014г.</v>
      </c>
    </row>
    <row r="5" spans="1:4" ht="39" customHeight="1">
      <c r="A5" s="111" t="s">
        <v>40</v>
      </c>
      <c r="B5" s="111"/>
      <c r="C5" s="111"/>
      <c r="D5" s="111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Shalov</cp:lastModifiedBy>
  <cp:lastPrinted>2013-01-16T07:55:49Z</cp:lastPrinted>
  <dcterms:created xsi:type="dcterms:W3CDTF">2009-10-22T06:15:03Z</dcterms:created>
  <dcterms:modified xsi:type="dcterms:W3CDTF">2014-11-17T09:52:46Z</dcterms:modified>
  <cp:category/>
  <cp:version/>
  <cp:contentType/>
  <cp:contentStatus/>
</cp:coreProperties>
</file>