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<sst xmlns="http://schemas.openxmlformats.org/spreadsheetml/2006/main" count="103" uniqueCount="71">
  <si>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</si>
  <si>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</si>
  <si>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</si>
  <si>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</si>
  <si>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</si>
  <si>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</si>
  <si>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</si>
  <si>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</si>
  <si>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</si>
  <si>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</si>
  <si>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</si>
  <si>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</si>
  <si>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</si>
  <si>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</si>
  <si>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</si>
  <si>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</si>
  <si>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</si>
  <si>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</si>
  <si>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</si>
  <si>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</si>
  <si>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</si>
  <si>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</si>
  <si>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</si>
  <si>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</si>
  <si>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</si>
  <si>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</si>
  <si>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</si>
  <si>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</si>
  <si>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</si>
  <si>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</si>
  <si>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</si>
  <si>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</si>
  <si>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</si>
  <si>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</si>
  <si>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</si>
  <si>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</si>
  <si>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</si>
  <si>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</si>
  <si>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</si>
  <si>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</si>
  <si>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</si>
  <si>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</si>
  <si>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</si>
  <si>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</si>
  <si>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</si>
  <si>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</si>
  <si>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</si>
  <si>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</si>
  <si>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</si>
  <si>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</si>
  <si>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</si>
  <si>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</si>
  <si>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</si>
  <si>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</si>
  <si>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</si>
  <si>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</si>
  <si>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</si>
  <si>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</si>
  <si>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</si>
  <si>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</si>
  <si>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</si>
  <si>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</si>
  <si>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</si>
  <si>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</si>
  <si>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</si>
  <si>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</si>
  <si>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</si>
  <si>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</si>
  <si>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</si>
  <si>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</si>
  <si>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июль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</si>
</sst>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4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6" sqref="C36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1" t="s">
        <v>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5" customFormat="1" ht="15" customHeight="1">
      <c r="A8" s="92" t="s">
        <v>0</v>
      </c>
      <c r="B8" s="94" t="s">
        <v>28</v>
      </c>
      <c r="C8" s="96" t="s">
        <v>29</v>
      </c>
      <c r="D8" s="97"/>
      <c r="E8" s="97"/>
      <c r="F8" s="97"/>
      <c r="G8" s="97"/>
      <c r="H8" s="97"/>
      <c r="I8" s="98"/>
      <c r="J8" s="86"/>
      <c r="K8" s="86"/>
      <c r="L8" s="99" t="s">
        <v>1</v>
      </c>
      <c r="M8" s="99"/>
    </row>
    <row r="9" spans="1:13" s="75" customFormat="1" ht="62.25" customHeight="1">
      <c r="A9" s="93"/>
      <c r="B9" s="95"/>
      <c r="C9" s="89" t="s">
        <v>30</v>
      </c>
      <c r="D9" s="89" t="s">
        <v>69</v>
      </c>
      <c r="E9" s="89" t="s">
        <v>68</v>
      </c>
      <c r="F9" s="89" t="s">
        <v>25</v>
      </c>
      <c r="G9" s="89" t="s">
        <v>67</v>
      </c>
      <c r="H9" s="89" t="s">
        <v>57</v>
      </c>
      <c r="I9" s="89" t="s">
        <v>53</v>
      </c>
      <c r="J9" s="89" t="s">
        <v>59</v>
      </c>
      <c r="K9" s="89" t="s">
        <v>66</v>
      </c>
      <c r="L9" s="87" t="s">
        <v>54</v>
      </c>
      <c r="M9" s="87" t="s">
        <v>56</v>
      </c>
    </row>
    <row r="10" spans="1:13" ht="31.5">
      <c r="A10" s="66" t="s">
        <v>31</v>
      </c>
      <c r="B10" s="23">
        <f>B23+B24+B25+B26+B17</f>
        <v>55248.66</v>
      </c>
      <c r="C10" s="23">
        <f>C23+C24+C25+C26+C17</f>
        <v>25241.16</v>
      </c>
      <c r="D10" s="23"/>
      <c r="E10" s="23">
        <f aca="true" t="shared" si="0" ref="E10:K10">E23+E24+E25+E26+E17</f>
        <v>2018.926</v>
      </c>
      <c r="F10" s="23">
        <f>F23+F24+F25+F26+F17</f>
        <v>2310.758</v>
      </c>
      <c r="G10" s="23">
        <f>G23+G24+G25+G26+G17+G27</f>
        <v>26363.834000000003</v>
      </c>
      <c r="H10" s="23">
        <f t="shared" si="0"/>
        <v>3.0949999999999998</v>
      </c>
      <c r="I10" s="23">
        <f>I23+I24+I25+I26+I17</f>
        <v>2848.414</v>
      </c>
      <c r="J10" s="23">
        <f t="shared" si="0"/>
        <v>158.24300000000002</v>
      </c>
      <c r="K10" s="23">
        <f t="shared" si="0"/>
        <v>559.015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18.112</v>
      </c>
      <c r="C12" s="45">
        <f>SUM(C13:C16)</f>
        <v>5.1579999999999995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2.949</v>
      </c>
      <c r="G12" s="45">
        <f>SUM(G13:G16)</f>
        <v>4.164</v>
      </c>
      <c r="H12" s="45">
        <f t="shared" si="1"/>
        <v>0</v>
      </c>
      <c r="I12" s="45">
        <f t="shared" si="1"/>
        <v>5.591</v>
      </c>
      <c r="J12" s="45">
        <f t="shared" si="1"/>
        <v>0</v>
      </c>
      <c r="K12" s="45">
        <f t="shared" si="1"/>
        <v>0.25</v>
      </c>
      <c r="L12" s="4"/>
      <c r="M12" s="4"/>
    </row>
    <row r="13" spans="1:13" ht="15">
      <c r="A13" s="68" t="s">
        <v>2</v>
      </c>
      <c r="B13" s="24">
        <f>SUM(C13:K13)</f>
        <v>8.143</v>
      </c>
      <c r="C13" s="34">
        <v>2.552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v>5.591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1" customFormat="1" ht="15">
      <c r="A14" s="77" t="s">
        <v>3</v>
      </c>
      <c r="B14" s="78">
        <f>SUM(C14:K14)</f>
        <v>1.527</v>
      </c>
      <c r="C14" s="51">
        <v>1.527</v>
      </c>
      <c r="D14" s="79"/>
      <c r="E14" s="79">
        <v>0</v>
      </c>
      <c r="F14" s="79">
        <v>0</v>
      </c>
      <c r="G14" s="79">
        <v>0</v>
      </c>
      <c r="H14" s="79">
        <v>0</v>
      </c>
      <c r="I14" s="78">
        <v>0</v>
      </c>
      <c r="J14" s="85">
        <v>0</v>
      </c>
      <c r="K14" s="78">
        <v>0</v>
      </c>
      <c r="L14" s="52">
        <v>450913</v>
      </c>
      <c r="M14" s="80" t="s">
        <v>55</v>
      </c>
    </row>
    <row r="15" spans="1:13" ht="15">
      <c r="A15" s="68" t="s">
        <v>4</v>
      </c>
      <c r="B15" s="24">
        <f>SUM(C15:K15)</f>
        <v>6.853999999999999</v>
      </c>
      <c r="C15" s="34">
        <v>0.518</v>
      </c>
      <c r="D15" s="34"/>
      <c r="E15" s="24">
        <v>0</v>
      </c>
      <c r="F15" s="82">
        <v>2.933</v>
      </c>
      <c r="G15" s="84">
        <v>3.403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1.588</v>
      </c>
      <c r="C16" s="34">
        <v>0.561</v>
      </c>
      <c r="D16" s="34"/>
      <c r="E16" s="24">
        <v>0</v>
      </c>
      <c r="F16" s="82">
        <v>0.016</v>
      </c>
      <c r="G16" s="84">
        <v>0.761</v>
      </c>
      <c r="H16" s="24">
        <v>0</v>
      </c>
      <c r="I16" s="24">
        <v>0</v>
      </c>
      <c r="J16" s="69">
        <v>0</v>
      </c>
      <c r="K16" s="84">
        <v>0.25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13872.64</v>
      </c>
      <c r="C17" s="45">
        <f>SUM(C18:C21)</f>
        <v>3480.425</v>
      </c>
      <c r="D17" s="45">
        <f aca="true" t="shared" si="2" ref="D17:K17">SUM(D18:D21)</f>
        <v>5233.043</v>
      </c>
      <c r="E17" s="45">
        <f t="shared" si="2"/>
        <v>0</v>
      </c>
      <c r="F17" s="45">
        <f t="shared" si="2"/>
        <v>2310.758</v>
      </c>
      <c r="G17" s="45">
        <f>SUM(G18:G21)</f>
        <v>0</v>
      </c>
      <c r="H17" s="45">
        <f t="shared" si="2"/>
        <v>0</v>
      </c>
      <c r="I17" s="45">
        <f t="shared" si="2"/>
        <v>2848.414</v>
      </c>
      <c r="J17" s="45">
        <f t="shared" si="2"/>
        <v>0</v>
      </c>
      <c r="K17" s="45">
        <f t="shared" si="2"/>
        <v>0</v>
      </c>
      <c r="L17" s="4"/>
      <c r="M17" s="4"/>
    </row>
    <row r="18" spans="1:13" ht="15">
      <c r="A18" s="68" t="s">
        <v>2</v>
      </c>
      <c r="B18" s="24">
        <f>SUM(C18:K18)</f>
        <v>4598.018</v>
      </c>
      <c r="C18" s="76">
        <v>1749.604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2848.414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1" customFormat="1" ht="15">
      <c r="A19" s="77" t="s">
        <v>3</v>
      </c>
      <c r="B19" s="78">
        <f>SUM(C19:K19)</f>
        <v>1009.916</v>
      </c>
      <c r="C19" s="82">
        <v>1009.916</v>
      </c>
      <c r="D19" s="79"/>
      <c r="E19" s="78">
        <v>0</v>
      </c>
      <c r="F19" s="79">
        <v>0</v>
      </c>
      <c r="G19" s="79">
        <v>0</v>
      </c>
      <c r="H19" s="79">
        <v>0</v>
      </c>
      <c r="I19" s="24">
        <v>0</v>
      </c>
      <c r="J19" s="85">
        <v>0</v>
      </c>
      <c r="K19" s="78">
        <v>0</v>
      </c>
      <c r="L19" s="83">
        <v>1048</v>
      </c>
      <c r="M19" s="80" t="s">
        <v>55</v>
      </c>
    </row>
    <row r="20" spans="1:13" ht="15">
      <c r="A20" s="68" t="s">
        <v>4</v>
      </c>
      <c r="B20" s="24">
        <f>SUM(C20:K20)</f>
        <v>2341.745</v>
      </c>
      <c r="C20" s="34">
        <v>356.728</v>
      </c>
      <c r="D20" s="34"/>
      <c r="E20" s="24">
        <v>0</v>
      </c>
      <c r="F20" s="76">
        <v>1985.017</v>
      </c>
      <c r="G20" s="84">
        <v>0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5922.960999999999</v>
      </c>
      <c r="C21" s="34">
        <v>364.177</v>
      </c>
      <c r="D21" s="34">
        <v>5233.043</v>
      </c>
      <c r="E21" s="24">
        <v>0</v>
      </c>
      <c r="F21" s="84">
        <v>325.741</v>
      </c>
      <c r="G21" s="84">
        <v>0</v>
      </c>
      <c r="H21" s="24">
        <v>0</v>
      </c>
      <c r="I21" s="24">
        <v>0</v>
      </c>
      <c r="J21" s="69">
        <v>0</v>
      </c>
      <c r="K21" s="84">
        <v>0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7497.292</v>
      </c>
      <c r="C23" s="51">
        <f>7314.002-C18</f>
        <v>5564.398</v>
      </c>
      <c r="D23" s="51">
        <v>0</v>
      </c>
      <c r="E23" s="41">
        <v>1843.452</v>
      </c>
      <c r="F23" s="41">
        <f>0-F18</f>
        <v>0</v>
      </c>
      <c r="G23" s="41">
        <v>89.442</v>
      </c>
      <c r="H23" s="48">
        <v>0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768.5580000000001</v>
      </c>
      <c r="C24" s="51">
        <f>1775.016-C19</f>
        <v>765.1</v>
      </c>
      <c r="D24" s="51">
        <v>0</v>
      </c>
      <c r="E24" s="42">
        <v>2.618</v>
      </c>
      <c r="F24" s="41">
        <f>0-F19</f>
        <v>0</v>
      </c>
      <c r="G24" s="41">
        <v>0</v>
      </c>
      <c r="H24" s="41">
        <v>0.84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15180.031</v>
      </c>
      <c r="C25" s="51">
        <f>8237.045-C20</f>
        <v>7880.317</v>
      </c>
      <c r="D25" s="51">
        <v>0</v>
      </c>
      <c r="E25" s="42">
        <v>12.748</v>
      </c>
      <c r="F25" s="41">
        <v>0</v>
      </c>
      <c r="G25" s="41">
        <v>6900.098</v>
      </c>
      <c r="H25" s="41">
        <v>2.255</v>
      </c>
      <c r="I25" s="47">
        <v>0</v>
      </c>
      <c r="J25" s="41">
        <v>140.824</v>
      </c>
      <c r="K25" s="65">
        <v>243.789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17930.139</v>
      </c>
      <c r="C26" s="51">
        <f>7915.097-C21</f>
        <v>7550.92</v>
      </c>
      <c r="D26" s="51">
        <v>0</v>
      </c>
      <c r="E26" s="42">
        <v>160.108</v>
      </c>
      <c r="F26" s="41">
        <v>0</v>
      </c>
      <c r="G26" s="41">
        <v>9886.466</v>
      </c>
      <c r="H26" s="41">
        <v>0</v>
      </c>
      <c r="I26" s="47">
        <v>0</v>
      </c>
      <c r="J26" s="41">
        <v>17.419</v>
      </c>
      <c r="K26" s="65">
        <v>315.226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27707.022000000004</v>
      </c>
      <c r="C27" s="22">
        <f>SUM(C28:C30)</f>
        <v>17550.902000000002</v>
      </c>
      <c r="D27" s="22">
        <f aca="true" t="shared" si="3" ref="D27:J27">SUM(D28:D30)</f>
        <v>0</v>
      </c>
      <c r="E27" s="22">
        <f t="shared" si="3"/>
        <v>103.185</v>
      </c>
      <c r="F27" s="22">
        <f t="shared" si="3"/>
        <v>565.107</v>
      </c>
      <c r="G27" s="22">
        <f t="shared" si="3"/>
        <v>9487.828000000001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13141.718</v>
      </c>
      <c r="C28" s="52">
        <f>4303.048+92.624</f>
        <v>4395.672</v>
      </c>
      <c r="D28" s="52">
        <v>0</v>
      </c>
      <c r="E28" s="42">
        <f>78.09+0.726</f>
        <v>78.816</v>
      </c>
      <c r="F28" s="73">
        <f>495.719+32.46</f>
        <v>528.179</v>
      </c>
      <c r="G28" s="73">
        <f>7777.492+361.559</f>
        <v>8139.051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14053.135</v>
      </c>
      <c r="C29" s="52">
        <v>13139.707</v>
      </c>
      <c r="D29" s="52">
        <v>0</v>
      </c>
      <c r="E29" s="42">
        <v>24.369</v>
      </c>
      <c r="F29" s="42">
        <v>36.928</v>
      </c>
      <c r="G29" s="41">
        <v>852.131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512.169</v>
      </c>
      <c r="C30" s="52">
        <v>15.523</v>
      </c>
      <c r="D30" s="52">
        <v>0</v>
      </c>
      <c r="E30" s="42">
        <v>0</v>
      </c>
      <c r="F30" s="42">
        <v>0</v>
      </c>
      <c r="G30" s="42">
        <v>496.646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82955.682</v>
      </c>
      <c r="C31" s="50">
        <f>SUM(C28:C30)+SUM(C23:C26)+SUM(C18:C21)</f>
        <v>42792.062000000005</v>
      </c>
      <c r="D31" s="50">
        <f aca="true" t="shared" si="4" ref="D31:K31">SUM(D28:D30)+SUM(D23:D26)+SUM(D18:D21)</f>
        <v>5233.043</v>
      </c>
      <c r="E31" s="50">
        <f t="shared" si="4"/>
        <v>2122.111</v>
      </c>
      <c r="F31" s="50">
        <f t="shared" si="4"/>
        <v>2875.865</v>
      </c>
      <c r="G31" s="50">
        <f>G23+G24+G25+G26+G28+G29+G30</f>
        <v>26363.834000000003</v>
      </c>
      <c r="H31" s="50">
        <f t="shared" si="4"/>
        <v>3.0949999999999998</v>
      </c>
      <c r="I31" s="50">
        <f t="shared" si="4"/>
        <v>2848.414</v>
      </c>
      <c r="J31" s="50">
        <f t="shared" si="4"/>
        <v>158.24300000000002</v>
      </c>
      <c r="K31" s="50">
        <f t="shared" si="4"/>
        <v>559.015</v>
      </c>
      <c r="L31" s="4"/>
      <c r="M31" s="43"/>
    </row>
    <row r="32" spans="2:4" ht="12.75">
      <c r="B32" s="40"/>
      <c r="C32" s="40"/>
      <c r="D32" s="40"/>
    </row>
    <row r="33" spans="1:8" ht="13.5" customHeight="1">
      <c r="A33" s="12"/>
      <c r="B33" s="40"/>
      <c r="C33" s="40"/>
      <c r="D33" s="40"/>
      <c r="E33" s="40"/>
      <c r="F33" s="40"/>
      <c r="G33" s="40"/>
      <c r="H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2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2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2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2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2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2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2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2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18"/>
  <sheetViews>
    <sheetView zoomScaleSheetLayoutView="100" zoomScalePageLayoutView="0" workbookViewId="0" topLeftCell="A4">
      <selection activeCell="D8" sqref="D8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24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1" t="s">
        <v>37</v>
      </c>
      <c r="B5" s="91"/>
      <c r="C5" s="91"/>
      <c r="D5" s="91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июль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2.69</v>
      </c>
      <c r="C11" s="57">
        <f t="shared" si="0"/>
        <v>2.69</v>
      </c>
      <c r="D11" s="57">
        <f t="shared" si="1"/>
        <v>2.69</v>
      </c>
      <c r="E11" s="57">
        <f>B11</f>
        <v>2.69</v>
      </c>
      <c r="F11" s="57">
        <f>B11</f>
        <v>2.69</v>
      </c>
    </row>
    <row r="12" spans="1:6" ht="45">
      <c r="A12" s="61" t="s">
        <v>49</v>
      </c>
      <c r="B12" s="58">
        <v>187</v>
      </c>
      <c r="C12" s="57">
        <f>B12</f>
        <v>187</v>
      </c>
      <c r="D12" s="57">
        <f t="shared" si="1"/>
        <v>187</v>
      </c>
      <c r="E12" s="57">
        <f>B12</f>
        <v>187</v>
      </c>
      <c r="F12" s="57">
        <f>B12</f>
        <v>187</v>
      </c>
    </row>
    <row r="13" spans="1:6" ht="45">
      <c r="A13" s="61" t="s">
        <v>50</v>
      </c>
      <c r="B13" s="88">
        <v>248.52</v>
      </c>
      <c r="C13" s="57">
        <f t="shared" si="0"/>
        <v>248.52</v>
      </c>
      <c r="D13" s="57">
        <f t="shared" si="1"/>
        <v>248.52</v>
      </c>
      <c r="E13" s="57">
        <f>B13</f>
        <v>248.52</v>
      </c>
      <c r="F13" s="57">
        <f>B13</f>
        <v>248.52</v>
      </c>
    </row>
    <row r="14" spans="1:6" ht="45">
      <c r="A14" s="61" t="s">
        <v>43</v>
      </c>
      <c r="B14" s="58">
        <v>982.89</v>
      </c>
      <c r="C14" s="57">
        <f t="shared" si="0"/>
        <v>982.89</v>
      </c>
      <c r="D14" s="57">
        <f t="shared" si="1"/>
        <v>982.89</v>
      </c>
      <c r="E14" s="57">
        <f>B14</f>
        <v>982.89</v>
      </c>
      <c r="F14" s="57">
        <f>B14</f>
        <v>982.89</v>
      </c>
    </row>
    <row r="15" spans="1:6" ht="46.5" customHeight="1">
      <c r="A15" s="61" t="s">
        <v>51</v>
      </c>
      <c r="B15" s="57">
        <f>B11+B12+B14</f>
        <v>1172.58</v>
      </c>
      <c r="C15" s="57">
        <f>C11+C12+C14</f>
        <v>1172.58</v>
      </c>
      <c r="D15" s="57">
        <f>D11+D12+D14</f>
        <v>1172.58</v>
      </c>
      <c r="E15" s="56">
        <f>E11+E12+E14</f>
        <v>1172.58</v>
      </c>
      <c r="F15" s="56">
        <f>F11+F12+F14</f>
        <v>1172.58</v>
      </c>
    </row>
    <row r="16" spans="1:6" ht="60">
      <c r="A16" s="61" t="s">
        <v>52</v>
      </c>
      <c r="B16" s="57">
        <f>B14+B13+B11</f>
        <v>1234.1000000000001</v>
      </c>
      <c r="C16" s="57">
        <f>C14+C13+C11</f>
        <v>1234.1000000000001</v>
      </c>
      <c r="D16" s="57">
        <f>D14+D13+D11</f>
        <v>1234.1000000000001</v>
      </c>
      <c r="E16" s="56">
        <f>E14+E13+E11</f>
        <v>1234.1000000000001</v>
      </c>
      <c r="F16" s="56">
        <f>F14+F13+F11</f>
        <v>1234.1000000000001</v>
      </c>
    </row>
    <row r="18" spans="1:4" ht="48" customHeight="1">
      <c r="A18" s="103" t="s">
        <v>44</v>
      </c>
      <c r="B18" s="103"/>
      <c r="C18" s="103"/>
      <c r="D18" s="103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0" t="s">
        <v>16</v>
      </c>
      <c r="B1" s="90"/>
      <c r="C1" s="90"/>
      <c r="D1" s="90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5" t="s">
        <v>18</v>
      </c>
      <c r="B5" s="105"/>
      <c r="C5" s="105"/>
      <c r="D5" s="105"/>
      <c r="E5" s="17"/>
    </row>
    <row r="6" spans="1:5" ht="42" customHeight="1">
      <c r="A6" s="16" t="s">
        <v>26</v>
      </c>
      <c r="B6" s="18" t="str">
        <f>'Полезный отпуск'!B6</f>
        <v>июль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6" t="s">
        <v>17</v>
      </c>
      <c r="B8" s="106"/>
      <c r="C8" s="106" t="s">
        <v>21</v>
      </c>
      <c r="D8" s="106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82955.682</v>
      </c>
      <c r="B10" s="33">
        <v>183.673</v>
      </c>
      <c r="C10" s="19">
        <f>'Полезный отпуск'!B27</f>
        <v>27707.022000000004</v>
      </c>
      <c r="D10" s="20">
        <f>ROUND(C10/4937*12,3)</f>
        <v>67.345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4"/>
      <c r="B23" s="104"/>
      <c r="C23" s="104"/>
      <c r="D23" s="104"/>
      <c r="E23" s="10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53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2" sqref="C12:D12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3" t="s">
        <v>11</v>
      </c>
      <c r="B1" s="113"/>
      <c r="C1" s="113"/>
      <c r="D1" s="113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1" t="s">
        <v>45</v>
      </c>
      <c r="B5" s="111"/>
      <c r="C5" s="111"/>
      <c r="D5" s="111"/>
    </row>
    <row r="6" spans="1:4" ht="24" customHeight="1">
      <c r="A6" s="26" t="s">
        <v>26</v>
      </c>
      <c r="B6" s="27" t="str">
        <f>'Полезный отпуск'!B6</f>
        <v>июль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14" t="s">
        <v>13</v>
      </c>
      <c r="D8" s="115"/>
      <c r="F8" s="53"/>
    </row>
    <row r="9" spans="1:6" ht="15.75">
      <c r="A9" s="63" t="s">
        <v>12</v>
      </c>
      <c r="B9" s="28" t="s">
        <v>12</v>
      </c>
      <c r="C9" s="116">
        <v>2733.532</v>
      </c>
      <c r="D9" s="117"/>
      <c r="F9" s="74"/>
    </row>
    <row r="10" spans="1:6" ht="15">
      <c r="A10" s="63" t="s">
        <v>39</v>
      </c>
      <c r="B10" s="28" t="s">
        <v>39</v>
      </c>
      <c r="C10" s="116">
        <v>0.401</v>
      </c>
      <c r="D10" s="117"/>
      <c r="F10" s="54"/>
    </row>
    <row r="11" spans="1:6" ht="18.75">
      <c r="A11" s="63" t="s">
        <v>14</v>
      </c>
      <c r="B11" s="29" t="s">
        <v>14</v>
      </c>
      <c r="C11" s="116">
        <v>0.022</v>
      </c>
      <c r="D11" s="117"/>
      <c r="F11" s="55"/>
    </row>
    <row r="12" spans="1:6" ht="15">
      <c r="A12" s="112" t="s">
        <v>27</v>
      </c>
      <c r="B12" s="112"/>
      <c r="C12" s="107">
        <f>SUM(C9:C11)</f>
        <v>2733.955</v>
      </c>
      <c r="D12" s="108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10" t="s">
        <v>62</v>
      </c>
      <c r="B14" s="110"/>
      <c r="C14" s="110"/>
      <c r="D14" s="110"/>
    </row>
    <row r="15" spans="1:4" ht="82.5" customHeight="1">
      <c r="A15" s="109" t="s">
        <v>63</v>
      </c>
      <c r="B15" s="109"/>
      <c r="C15" s="109"/>
      <c r="D15" s="109"/>
    </row>
    <row r="16" spans="1:4" ht="67.5" customHeight="1">
      <c r="A16" s="109" t="s">
        <v>64</v>
      </c>
      <c r="B16" s="109"/>
      <c r="C16" s="109"/>
      <c r="D16" s="109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:D1"/>
    <mergeCell ref="C8:D8"/>
    <mergeCell ref="C9:D9"/>
    <mergeCell ref="C10:D10"/>
    <mergeCell ref="C11:D11"/>
    <mergeCell ref="C12:D12"/>
    <mergeCell ref="A15:D15"/>
    <mergeCell ref="A16:D16"/>
    <mergeCell ref="A14:D14"/>
    <mergeCell ref="A5:D5"/>
    <mergeCell ref="A12:B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3" t="s">
        <v>11</v>
      </c>
      <c r="B1" s="113"/>
      <c r="C1" s="113"/>
      <c r="D1" s="113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июль 2015 г.</v>
      </c>
    </row>
    <row r="5" spans="1:4" ht="39" customHeight="1">
      <c r="A5" s="118" t="s">
        <v>40</v>
      </c>
      <c r="B5" s="118"/>
      <c r="C5" s="118"/>
      <c r="D5" s="11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2015-08-14T07:25:18Z</dcterms:modified>
  <cp:category/>
  <cp:version/>
  <cp:contentType/>
  <cp:contentStatus/>
</cp:coreProperties>
</file>