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21600" windowHeight="919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externalReferences>
    <externalReference r:id="rId8"/>
  </externalReference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<sst xmlns="http://schemas.openxmlformats.org/spreadsheetml/2006/main" count="113" uniqueCount="76">
  <si>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</si>
  <si>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</si>
  <si>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</si>
  <si>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</si>
  <si>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</si>
  <si>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</si>
  <si>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</si>
  <si>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</si>
  <si>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</si>
  <si>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</si>
  <si>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</si>
  <si>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</si>
  <si>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</si>
  <si>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</si>
  <si>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</si>
  <si>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</si>
  <si>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</si>
  <si>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</si>
  <si>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</si>
  <si>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</si>
  <si>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</si>
  <si>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</si>
  <si>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</si>
  <si>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</si>
  <si>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</si>
  <si>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</si>
  <si>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</si>
  <si>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</si>
  <si>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</si>
  <si>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</si>
  <si>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</si>
  <si>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</si>
  <si>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</si>
  <si>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</si>
  <si>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</si>
  <si>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</si>
  <si>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</si>
  <si>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</si>
  <si>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</si>
  <si>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</si>
  <si>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</si>
  <si>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</si>
  <si>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</si>
  <si>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</si>
  <si>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</si>
  <si>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</si>
  <si>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</si>
  <si>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</si>
  <si>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</si>
  <si>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</si>
  <si>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</si>
  <si>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</si>
  <si>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</si>
  <si>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</si>
  <si>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</si>
  <si>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</si>
  <si>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</si>
  <si>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</si>
  <si>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</si>
  <si>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</si>
  <si>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</si>
  <si>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</si>
  <si>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</si>
  <si>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</si>
  <si>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</si>
  <si>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</si>
  <si>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</si>
  <si>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</si>
  <si>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</si>
  <si>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</si>
  <si>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</si>
  <si>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</si>
  <si>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</si>
  <si>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</si>
  <si>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</si>
  <si>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март 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</si>
</sst>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18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K13" sqref="K13:L3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33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5" t="s">
        <v>75</v>
      </c>
      <c r="C6" s="2"/>
      <c r="D6" s="37"/>
      <c r="E6" s="37"/>
      <c r="F6" s="2" t="s">
        <v>62</v>
      </c>
      <c r="G6" s="2"/>
      <c r="H6" s="2"/>
      <c r="I6" s="2"/>
      <c r="J6" s="2"/>
      <c r="K6" s="86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7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2" t="s">
        <v>1</v>
      </c>
      <c r="L8" s="103"/>
    </row>
    <row r="9" spans="1:12" s="67" customFormat="1" ht="62.25" customHeight="1">
      <c r="A9" s="110"/>
      <c r="B9" s="112"/>
      <c r="C9" s="80" t="s">
        <v>68</v>
      </c>
      <c r="D9" s="80" t="s">
        <v>61</v>
      </c>
      <c r="E9" s="80" t="s">
        <v>23</v>
      </c>
      <c r="F9" s="80" t="s">
        <v>60</v>
      </c>
      <c r="G9" s="80" t="s">
        <v>52</v>
      </c>
      <c r="H9" s="80" t="s">
        <v>48</v>
      </c>
      <c r="I9" s="80" t="s">
        <v>54</v>
      </c>
      <c r="J9" s="80" t="s">
        <v>59</v>
      </c>
      <c r="K9" s="80" t="s">
        <v>49</v>
      </c>
      <c r="L9" s="80" t="s">
        <v>51</v>
      </c>
    </row>
    <row r="10" spans="1:12" s="83" customFormat="1" ht="31.5">
      <c r="A10" s="81" t="s">
        <v>28</v>
      </c>
      <c r="B10" s="82">
        <f>B24+B25+B26+B27+B17+B34+B35+B36+B37</f>
        <v>58070.615999999995</v>
      </c>
      <c r="C10" s="82">
        <f>C24+C25+C26+C27+C17</f>
        <v>26527.907</v>
      </c>
      <c r="D10" s="82">
        <f aca="true" t="shared" si="0" ref="D10:I10">D24+D25+D26+D27+D17</f>
        <v>257.293</v>
      </c>
      <c r="E10" s="82">
        <f t="shared" si="0"/>
        <v>3100.137</v>
      </c>
      <c r="F10" s="82">
        <f>F24+F25+F26+F27+F17</f>
        <v>22039.371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>J24+J25+J26+J27+J17+J28</f>
        <v>862.1460000000001</v>
      </c>
      <c r="K10" s="41"/>
      <c r="L10" s="41"/>
    </row>
    <row r="11" spans="1:12" ht="12.75">
      <c r="A11" s="60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61" t="s">
        <v>53</v>
      </c>
      <c r="B12" s="43">
        <f>SUM(B13:B16)</f>
        <v>14.527000000000001</v>
      </c>
      <c r="C12" s="43">
        <f>SUM(C13:C16)</f>
        <v>3.2</v>
      </c>
      <c r="D12" s="43">
        <f aca="true" t="shared" si="1" ref="D12:J12">SUM(D13:D16)</f>
        <v>0</v>
      </c>
      <c r="E12" s="43">
        <f>SUM(E13:E16)</f>
        <v>2.5300000000000002</v>
      </c>
      <c r="F12" s="43">
        <f>SUM(F13:F16)</f>
        <v>8.781</v>
      </c>
      <c r="G12" s="43">
        <f t="shared" si="1"/>
        <v>0</v>
      </c>
      <c r="H12" s="43">
        <f t="shared" si="1"/>
        <v>0</v>
      </c>
      <c r="I12" s="43">
        <f t="shared" si="1"/>
        <v>0</v>
      </c>
      <c r="J12" s="43">
        <f t="shared" si="1"/>
        <v>0.016</v>
      </c>
      <c r="K12" s="4"/>
      <c r="L12" s="4"/>
    </row>
    <row r="13" spans="1:12" ht="15">
      <c r="A13" s="61" t="s">
        <v>2</v>
      </c>
      <c r="B13" s="23">
        <f>SUM(C13:J13)</f>
        <v>1.987</v>
      </c>
      <c r="C13" s="33">
        <v>1.987</v>
      </c>
      <c r="D13" s="43">
        <v>0</v>
      </c>
      <c r="E13" s="43">
        <v>0</v>
      </c>
      <c r="F13" s="68">
        <v>0</v>
      </c>
      <c r="G13" s="43">
        <v>0</v>
      </c>
      <c r="H13" s="68">
        <v>0</v>
      </c>
      <c r="I13" s="62">
        <v>0</v>
      </c>
      <c r="J13" s="23">
        <v>0</v>
      </c>
      <c r="K13" s="34">
        <v>965409.65</v>
      </c>
      <c r="L13" s="106">
        <v>64401.72</v>
      </c>
    </row>
    <row r="14" spans="1:12" s="72" customFormat="1" ht="15">
      <c r="A14" s="61" t="s">
        <v>3</v>
      </c>
      <c r="B14" s="23">
        <f>SUM(C14:J14)</f>
        <v>0.105</v>
      </c>
      <c r="C14" s="48">
        <v>0.105</v>
      </c>
      <c r="D14" s="70">
        <v>0</v>
      </c>
      <c r="E14" s="70">
        <v>0</v>
      </c>
      <c r="F14" s="70">
        <v>0</v>
      </c>
      <c r="G14" s="70">
        <v>0</v>
      </c>
      <c r="H14" s="69">
        <v>0</v>
      </c>
      <c r="I14" s="75">
        <v>0</v>
      </c>
      <c r="J14" s="69">
        <v>0</v>
      </c>
      <c r="K14" s="100">
        <v>1137969.7000000002</v>
      </c>
      <c r="L14" s="71" t="s">
        <v>50</v>
      </c>
    </row>
    <row r="15" spans="1:12" ht="15">
      <c r="A15" s="61" t="s">
        <v>4</v>
      </c>
      <c r="B15" s="23">
        <f>SUM(C15:J15)</f>
        <v>11.651</v>
      </c>
      <c r="C15" s="33">
        <v>0.614</v>
      </c>
      <c r="D15" s="23">
        <v>0</v>
      </c>
      <c r="E15" s="73">
        <v>2.519</v>
      </c>
      <c r="F15" s="68">
        <v>8.518</v>
      </c>
      <c r="G15" s="74">
        <v>0</v>
      </c>
      <c r="H15" s="23">
        <v>0</v>
      </c>
      <c r="I15" s="62">
        <v>0</v>
      </c>
      <c r="J15" s="23">
        <v>0</v>
      </c>
      <c r="K15" s="34">
        <v>1293548.1</v>
      </c>
      <c r="L15" s="44" t="s">
        <v>50</v>
      </c>
    </row>
    <row r="16" spans="1:12" ht="15">
      <c r="A16" s="61" t="s">
        <v>5</v>
      </c>
      <c r="B16" s="23">
        <f>SUM(C16:J16)</f>
        <v>0.784</v>
      </c>
      <c r="C16" s="33">
        <v>0.494</v>
      </c>
      <c r="D16" s="23">
        <v>0</v>
      </c>
      <c r="E16" s="73">
        <v>0.011</v>
      </c>
      <c r="F16" s="73">
        <v>0.263</v>
      </c>
      <c r="G16" s="23">
        <v>0</v>
      </c>
      <c r="H16" s="23">
        <v>0</v>
      </c>
      <c r="I16" s="62">
        <v>0</v>
      </c>
      <c r="J16" s="104">
        <v>0.016</v>
      </c>
      <c r="K16" s="34">
        <v>1047814.74</v>
      </c>
      <c r="L16" s="44" t="s">
        <v>50</v>
      </c>
    </row>
    <row r="17" spans="1:12" ht="30">
      <c r="A17" s="61" t="s">
        <v>42</v>
      </c>
      <c r="B17" s="43">
        <f>SUM(B18:B21)</f>
        <v>2147.6910000000003</v>
      </c>
      <c r="C17" s="43">
        <f>SUM(C18:C21)</f>
        <v>2147.6910000000003</v>
      </c>
      <c r="D17" s="43">
        <f aca="true" t="shared" si="2" ref="D17:I17">SUM(D18:D21)</f>
        <v>0</v>
      </c>
      <c r="E17" s="43">
        <f t="shared" si="2"/>
        <v>0</v>
      </c>
      <c r="F17" s="43">
        <f>SUM(F18:F21)</f>
        <v>0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>SUM(J18:J21)</f>
        <v>0</v>
      </c>
      <c r="K17" s="4"/>
      <c r="L17" s="4"/>
    </row>
    <row r="18" spans="1:12" ht="15">
      <c r="A18" s="61" t="s">
        <v>2</v>
      </c>
      <c r="B18" s="23">
        <f>SUM(C18:J18)</f>
        <v>1329.875</v>
      </c>
      <c r="C18" s="68">
        <v>1329.875</v>
      </c>
      <c r="D18" s="23">
        <v>0</v>
      </c>
      <c r="E18" s="43">
        <v>0</v>
      </c>
      <c r="F18" s="70">
        <v>0</v>
      </c>
      <c r="G18" s="43">
        <v>0</v>
      </c>
      <c r="H18" s="42">
        <v>0</v>
      </c>
      <c r="I18" s="62">
        <v>0</v>
      </c>
      <c r="J18" s="23">
        <v>0</v>
      </c>
      <c r="K18" s="34">
        <v>132.73</v>
      </c>
      <c r="L18" s="79">
        <v>2342.23</v>
      </c>
    </row>
    <row r="19" spans="1:16" s="72" customFormat="1" ht="15">
      <c r="A19" s="61" t="s">
        <v>3</v>
      </c>
      <c r="B19" s="69">
        <f>SUM(C19:J19)</f>
        <v>75.393</v>
      </c>
      <c r="C19" s="73">
        <v>75.393</v>
      </c>
      <c r="D19" s="69">
        <v>0</v>
      </c>
      <c r="E19" s="70">
        <v>0</v>
      </c>
      <c r="F19" s="70">
        <v>0</v>
      </c>
      <c r="G19" s="70">
        <v>0</v>
      </c>
      <c r="H19" s="23">
        <v>0</v>
      </c>
      <c r="I19" s="75">
        <v>0</v>
      </c>
      <c r="J19" s="69">
        <v>0</v>
      </c>
      <c r="K19" s="100">
        <v>169.6</v>
      </c>
      <c r="L19" s="71" t="s">
        <v>50</v>
      </c>
      <c r="O19"/>
      <c r="P19"/>
    </row>
    <row r="20" spans="1:16" ht="15">
      <c r="A20" s="61" t="s">
        <v>4</v>
      </c>
      <c r="B20" s="23">
        <f>SUM(C20:J20)</f>
        <v>410.604</v>
      </c>
      <c r="C20" s="33">
        <v>410.604</v>
      </c>
      <c r="D20" s="23">
        <v>0</v>
      </c>
      <c r="E20" s="105"/>
      <c r="F20" s="104">
        <v>0</v>
      </c>
      <c r="G20" s="104">
        <v>0</v>
      </c>
      <c r="H20" s="23">
        <v>0</v>
      </c>
      <c r="I20" s="62">
        <v>0</v>
      </c>
      <c r="J20" s="23">
        <v>0</v>
      </c>
      <c r="K20" s="34">
        <v>342.89</v>
      </c>
      <c r="L20" s="44" t="s">
        <v>50</v>
      </c>
      <c r="O20" s="72"/>
      <c r="P20" s="72"/>
    </row>
    <row r="21" spans="1:12" ht="15">
      <c r="A21" s="61" t="s">
        <v>5</v>
      </c>
      <c r="B21" s="23">
        <f>SUM(C21:J21)</f>
        <v>331.819</v>
      </c>
      <c r="C21" s="33">
        <v>331.819</v>
      </c>
      <c r="D21" s="23">
        <v>0</v>
      </c>
      <c r="E21" s="104"/>
      <c r="F21" s="104">
        <v>0</v>
      </c>
      <c r="G21" s="23">
        <v>0</v>
      </c>
      <c r="H21" s="23">
        <v>0</v>
      </c>
      <c r="I21" s="62">
        <v>0</v>
      </c>
      <c r="J21" s="104"/>
      <c r="K21" s="34">
        <v>500.21000000000004</v>
      </c>
      <c r="L21" s="44" t="s">
        <v>50</v>
      </c>
    </row>
    <row r="22" spans="1:12" ht="15">
      <c r="A22" s="77"/>
      <c r="B22" s="23"/>
      <c r="C22" s="33"/>
      <c r="D22" s="23"/>
      <c r="E22" s="74"/>
      <c r="F22" s="74"/>
      <c r="G22" s="23"/>
      <c r="H22" s="23"/>
      <c r="I22" s="62"/>
      <c r="J22" s="74"/>
      <c r="K22" s="76"/>
      <c r="L22" s="44"/>
    </row>
    <row r="23" spans="1:16" s="94" customFormat="1" ht="15.75">
      <c r="A23" s="91" t="s">
        <v>43</v>
      </c>
      <c r="B23" s="92">
        <f>SUM(B24:B27)</f>
        <v>50632.284999999996</v>
      </c>
      <c r="C23" s="92">
        <f aca="true" t="shared" si="3" ref="C23:J23">SUM(C24:C27)</f>
        <v>24380.216</v>
      </c>
      <c r="D23" s="92">
        <f t="shared" si="3"/>
        <v>257.293</v>
      </c>
      <c r="E23" s="92">
        <f t="shared" si="3"/>
        <v>3100.137</v>
      </c>
      <c r="F23" s="92">
        <f t="shared" si="3"/>
        <v>22039.371</v>
      </c>
      <c r="G23" s="92">
        <f t="shared" si="3"/>
        <v>0</v>
      </c>
      <c r="H23" s="92">
        <f t="shared" si="3"/>
        <v>0</v>
      </c>
      <c r="I23" s="92">
        <f t="shared" si="3"/>
        <v>0</v>
      </c>
      <c r="J23" s="92">
        <f t="shared" si="3"/>
        <v>855.268</v>
      </c>
      <c r="K23" s="93"/>
      <c r="L23" s="93"/>
      <c r="O23"/>
      <c r="P23"/>
    </row>
    <row r="24" spans="1:16" ht="15">
      <c r="A24" s="61" t="s">
        <v>2</v>
      </c>
      <c r="B24" s="23">
        <f>SUM(C24:J24)</f>
        <v>5697.5779999999995</v>
      </c>
      <c r="C24" s="48">
        <v>4400.532</v>
      </c>
      <c r="D24" s="39">
        <v>77.494</v>
      </c>
      <c r="E24" s="39">
        <v>0</v>
      </c>
      <c r="F24" s="39">
        <v>1219.552</v>
      </c>
      <c r="G24" s="39">
        <v>0</v>
      </c>
      <c r="H24" s="46">
        <v>0</v>
      </c>
      <c r="I24" s="63">
        <v>0</v>
      </c>
      <c r="J24" s="46">
        <v>0</v>
      </c>
      <c r="K24" s="34">
        <v>2043.52</v>
      </c>
      <c r="L24" s="44" t="s">
        <v>50</v>
      </c>
      <c r="N24" s="38"/>
      <c r="O24" s="72"/>
      <c r="P24" s="72"/>
    </row>
    <row r="25" spans="1:12" ht="15">
      <c r="A25" s="61" t="s">
        <v>3</v>
      </c>
      <c r="B25" s="23">
        <f>SUM(C25:J25)</f>
        <v>1253.095</v>
      </c>
      <c r="C25" s="48">
        <v>1208.971</v>
      </c>
      <c r="D25" s="40">
        <v>44.124</v>
      </c>
      <c r="E25" s="39">
        <v>0</v>
      </c>
      <c r="F25" s="39">
        <v>0</v>
      </c>
      <c r="G25" s="39">
        <v>0</v>
      </c>
      <c r="H25" s="45">
        <v>0</v>
      </c>
      <c r="I25" s="64">
        <v>0</v>
      </c>
      <c r="J25" s="45">
        <v>0</v>
      </c>
      <c r="K25" s="34">
        <v>2193.65</v>
      </c>
      <c r="L25" s="44" t="s">
        <v>50</v>
      </c>
    </row>
    <row r="26" spans="1:12" ht="15">
      <c r="A26" s="61" t="s">
        <v>4</v>
      </c>
      <c r="B26" s="23">
        <f>SUM(C26:J26)</f>
        <v>27616.599</v>
      </c>
      <c r="C26" s="48">
        <v>10213.653</v>
      </c>
      <c r="D26" s="40">
        <v>25.583</v>
      </c>
      <c r="E26" s="90">
        <v>2354.976</v>
      </c>
      <c r="F26" s="39">
        <v>14580.962</v>
      </c>
      <c r="G26" s="39">
        <v>0</v>
      </c>
      <c r="H26" s="45">
        <v>0</v>
      </c>
      <c r="I26" s="39">
        <v>0</v>
      </c>
      <c r="J26" s="58">
        <v>441.425</v>
      </c>
      <c r="K26" s="34">
        <v>2653.27</v>
      </c>
      <c r="L26" s="44" t="s">
        <v>50</v>
      </c>
    </row>
    <row r="27" spans="1:12" ht="15">
      <c r="A27" s="61" t="s">
        <v>5</v>
      </c>
      <c r="B27" s="23">
        <f>SUM(C27:J27)</f>
        <v>16065.013</v>
      </c>
      <c r="C27" s="48">
        <v>8557.06</v>
      </c>
      <c r="D27" s="40">
        <v>110.092</v>
      </c>
      <c r="E27" s="90">
        <v>745.161</v>
      </c>
      <c r="F27" s="39">
        <v>6238.857</v>
      </c>
      <c r="G27" s="39">
        <v>0</v>
      </c>
      <c r="H27" s="45">
        <v>0</v>
      </c>
      <c r="I27" s="39">
        <v>0</v>
      </c>
      <c r="J27" s="58">
        <v>413.843</v>
      </c>
      <c r="K27" s="34">
        <v>3409.3399999999997</v>
      </c>
      <c r="L27" s="44" t="s">
        <v>50</v>
      </c>
    </row>
    <row r="28" spans="1:12" ht="15.75">
      <c r="A28" s="59" t="s">
        <v>6</v>
      </c>
      <c r="B28" s="22">
        <f>B29+B30+B31</f>
        <v>35999.441000000006</v>
      </c>
      <c r="C28" s="22">
        <f aca="true" t="shared" si="4" ref="C28:J28">C29+C30+C31</f>
        <v>23191.822</v>
      </c>
      <c r="D28" s="22">
        <f t="shared" si="4"/>
        <v>132.36599999999999</v>
      </c>
      <c r="E28" s="22">
        <f>E29+E30+E31</f>
        <v>896.734</v>
      </c>
      <c r="F28" s="22">
        <f t="shared" si="4"/>
        <v>11771.641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6.878</v>
      </c>
      <c r="K28" s="4"/>
      <c r="L28" s="41"/>
    </row>
    <row r="29" spans="1:14" ht="15">
      <c r="A29" s="61" t="s">
        <v>7</v>
      </c>
      <c r="B29" s="23">
        <f>SUM(C29:J29)</f>
        <v>16402.896</v>
      </c>
      <c r="C29" s="101">
        <v>5652.13</v>
      </c>
      <c r="D29" s="40">
        <f>89.737+19.709</f>
        <v>109.446</v>
      </c>
      <c r="E29" s="90">
        <f>773.517+32.515</f>
        <v>806.032</v>
      </c>
      <c r="F29" s="65">
        <f>8588.011+1240.399</f>
        <v>9828.41</v>
      </c>
      <c r="G29" s="78">
        <v>0</v>
      </c>
      <c r="H29" s="45">
        <v>0</v>
      </c>
      <c r="I29" s="64">
        <v>0</v>
      </c>
      <c r="J29" s="58">
        <f>5.187+1.691</f>
        <v>6.878</v>
      </c>
      <c r="K29" s="34">
        <v>2097.17</v>
      </c>
      <c r="L29" s="44" t="s">
        <v>50</v>
      </c>
      <c r="N29" s="38"/>
    </row>
    <row r="30" spans="1:14" ht="24" customHeight="1">
      <c r="A30" s="61" t="s">
        <v>8</v>
      </c>
      <c r="B30" s="23">
        <f>SUM(C30:J30)</f>
        <v>18617.817</v>
      </c>
      <c r="C30" s="101">
        <v>17516.947</v>
      </c>
      <c r="D30" s="40">
        <v>22.92</v>
      </c>
      <c r="E30" s="90">
        <v>80.953</v>
      </c>
      <c r="F30" s="39">
        <v>996.997</v>
      </c>
      <c r="G30" s="78">
        <v>0</v>
      </c>
      <c r="H30" s="45">
        <v>0</v>
      </c>
      <c r="I30" s="64">
        <v>0</v>
      </c>
      <c r="J30" s="45">
        <v>0</v>
      </c>
      <c r="K30" s="34">
        <v>1187</v>
      </c>
      <c r="L30" s="44" t="s">
        <v>50</v>
      </c>
      <c r="N30" s="38"/>
    </row>
    <row r="31" spans="1:12" ht="15">
      <c r="A31" s="61" t="s">
        <v>9</v>
      </c>
      <c r="B31" s="23">
        <f>SUM(C31:J31)</f>
        <v>978.7280000000001</v>
      </c>
      <c r="C31" s="49">
        <v>22.745</v>
      </c>
      <c r="D31" s="40">
        <v>0</v>
      </c>
      <c r="E31" s="40">
        <v>9.749</v>
      </c>
      <c r="F31" s="40">
        <v>946.234</v>
      </c>
      <c r="G31" s="78">
        <v>0</v>
      </c>
      <c r="H31" s="45">
        <v>0</v>
      </c>
      <c r="I31" s="64">
        <v>0</v>
      </c>
      <c r="J31" s="45">
        <v>0</v>
      </c>
      <c r="K31" s="34">
        <v>1187</v>
      </c>
      <c r="L31" s="44" t="s">
        <v>50</v>
      </c>
    </row>
    <row r="32" spans="1:12" ht="15">
      <c r="A32" s="6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84" t="s">
        <v>72</v>
      </c>
      <c r="B33" s="45">
        <f>SUM(B34:B37)</f>
        <v>5290.64</v>
      </c>
      <c r="C33" s="45">
        <f>SUM(C34:C37)</f>
        <v>4392.48</v>
      </c>
      <c r="D33" s="45">
        <f aca="true" t="shared" si="5" ref="D33:J33">SUM(D34:D37)</f>
        <v>554.785</v>
      </c>
      <c r="E33" s="45">
        <f t="shared" si="5"/>
        <v>67.71</v>
      </c>
      <c r="F33" s="45">
        <f t="shared" si="5"/>
        <v>0</v>
      </c>
      <c r="G33" s="45">
        <f t="shared" si="5"/>
        <v>0</v>
      </c>
      <c r="H33" s="45">
        <f t="shared" si="5"/>
        <v>140.594</v>
      </c>
      <c r="I33" s="45">
        <f t="shared" si="5"/>
        <v>135.071</v>
      </c>
      <c r="J33" s="45">
        <f t="shared" si="5"/>
        <v>0</v>
      </c>
      <c r="K33" s="34"/>
      <c r="L33" s="44"/>
    </row>
    <row r="34" spans="1:12" ht="15">
      <c r="A34" s="61" t="s">
        <v>2</v>
      </c>
      <c r="B34" s="23">
        <f>SUM(C34:J34)</f>
        <v>3512.412</v>
      </c>
      <c r="C34" s="49">
        <v>2817.033</v>
      </c>
      <c r="D34" s="40">
        <v>554.785</v>
      </c>
      <c r="E34" s="40">
        <v>0</v>
      </c>
      <c r="F34" s="40">
        <v>0</v>
      </c>
      <c r="G34" s="78">
        <v>0</v>
      </c>
      <c r="H34" s="58">
        <v>140.594</v>
      </c>
      <c r="I34" s="87">
        <v>0</v>
      </c>
      <c r="J34" s="45">
        <v>0</v>
      </c>
      <c r="K34" s="34"/>
      <c r="L34" s="44"/>
    </row>
    <row r="35" spans="1:12" ht="15">
      <c r="A35" s="61" t="s">
        <v>3</v>
      </c>
      <c r="B35" s="23">
        <f>SUM(C35:J35)</f>
        <v>299.724</v>
      </c>
      <c r="C35" s="49">
        <v>299.724</v>
      </c>
      <c r="D35">
        <v>0</v>
      </c>
      <c r="E35" s="40">
        <v>0</v>
      </c>
      <c r="F35" s="40">
        <v>0</v>
      </c>
      <c r="G35" s="78">
        <v>0</v>
      </c>
      <c r="H35" s="58">
        <v>0</v>
      </c>
      <c r="I35" s="87">
        <v>0</v>
      </c>
      <c r="J35" s="45">
        <v>0</v>
      </c>
      <c r="K35" s="34"/>
      <c r="L35" s="44"/>
    </row>
    <row r="36" spans="1:12" ht="15">
      <c r="A36" s="61" t="s">
        <v>4</v>
      </c>
      <c r="B36" s="23">
        <f>SUM(C36:J36)</f>
        <v>1389.012</v>
      </c>
      <c r="C36" s="48">
        <v>1261.903</v>
      </c>
      <c r="D36" s="40">
        <v>0</v>
      </c>
      <c r="E36" s="40"/>
      <c r="F36" s="40">
        <v>0</v>
      </c>
      <c r="G36" s="78">
        <v>0</v>
      </c>
      <c r="H36" s="58">
        <v>0</v>
      </c>
      <c r="I36" s="58">
        <v>127.109</v>
      </c>
      <c r="J36" s="45">
        <v>0</v>
      </c>
      <c r="K36" s="34"/>
      <c r="L36" s="44"/>
    </row>
    <row r="37" spans="1:12" ht="15">
      <c r="A37" s="61" t="s">
        <v>5</v>
      </c>
      <c r="B37" s="23">
        <f>SUM(C37:J37)</f>
        <v>89.492</v>
      </c>
      <c r="C37" s="85">
        <v>13.82</v>
      </c>
      <c r="D37" s="40">
        <v>0</v>
      </c>
      <c r="E37" s="40">
        <v>67.71</v>
      </c>
      <c r="F37" s="40">
        <v>0</v>
      </c>
      <c r="G37" s="78">
        <v>0</v>
      </c>
      <c r="H37" s="58">
        <v>0</v>
      </c>
      <c r="I37" s="58">
        <v>7.962</v>
      </c>
      <c r="J37" s="45">
        <v>0</v>
      </c>
      <c r="K37" s="34"/>
      <c r="L37" s="44"/>
    </row>
    <row r="38" spans="1:12" ht="15.75">
      <c r="A38" s="59" t="s">
        <v>6</v>
      </c>
      <c r="B38" s="23">
        <f>B39</f>
        <v>0</v>
      </c>
      <c r="C38" s="23">
        <f aca="true" t="shared" si="6" ref="C38:J38">C39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4"/>
      <c r="L38" s="44"/>
    </row>
    <row r="39" spans="1:12" ht="15">
      <c r="A39" s="61" t="s">
        <v>8</v>
      </c>
      <c r="B39" s="23">
        <f>SUM(C39:J39)</f>
        <v>0</v>
      </c>
      <c r="C39" s="49">
        <v>0</v>
      </c>
      <c r="D39" s="40">
        <v>0</v>
      </c>
      <c r="E39" s="40">
        <v>0</v>
      </c>
      <c r="F39" s="40">
        <v>0</v>
      </c>
      <c r="G39" s="78">
        <v>0</v>
      </c>
      <c r="H39" s="45">
        <v>0</v>
      </c>
      <c r="I39" s="64">
        <v>0</v>
      </c>
      <c r="J39" s="45">
        <v>0</v>
      </c>
      <c r="K39" s="34"/>
      <c r="L39" s="44"/>
    </row>
    <row r="40" spans="1:12" ht="34.5" customHeight="1">
      <c r="A40" s="59" t="s">
        <v>29</v>
      </c>
      <c r="B40" s="47">
        <f>B33+B28+B23+B17+B38</f>
        <v>94070.05700000002</v>
      </c>
      <c r="C40" s="47">
        <f>C28+C23+C17+C38</f>
        <v>49719.729</v>
      </c>
      <c r="D40" s="47">
        <f>D28+D23+D17+D38</f>
        <v>389.659</v>
      </c>
      <c r="E40" s="47">
        <f>+E28+E23+E17+E38</f>
        <v>3996.871</v>
      </c>
      <c r="F40" s="47">
        <f>F33+F28+F23+F17+F38</f>
        <v>33811.012</v>
      </c>
      <c r="G40" s="47">
        <f>G33+G28+G23+G17+G38</f>
        <v>0</v>
      </c>
      <c r="H40" s="47">
        <f>H18</f>
        <v>0</v>
      </c>
      <c r="I40" s="47">
        <f>I23</f>
        <v>0</v>
      </c>
      <c r="J40" s="47">
        <f>J33+J28+J23+J17+J38</f>
        <v>862.1460000000001</v>
      </c>
      <c r="K40" s="4"/>
      <c r="L40" s="41"/>
    </row>
    <row r="41" spans="2:5" ht="16.5" customHeight="1">
      <c r="B41" s="38"/>
      <c r="C41" s="38"/>
      <c r="D41" s="89"/>
      <c r="E41" s="38"/>
    </row>
    <row r="42" spans="1:10" ht="21.75" customHeight="1">
      <c r="A42" s="12"/>
      <c r="B42" s="38"/>
      <c r="C42" s="38"/>
      <c r="D42" s="38"/>
      <c r="E42" s="38"/>
      <c r="G42" s="38"/>
      <c r="H42" s="38"/>
      <c r="I42" s="38"/>
      <c r="J42" s="38"/>
    </row>
    <row r="43" spans="2:10" ht="20.25">
      <c r="B43" s="88"/>
      <c r="C43" s="38"/>
      <c r="D43" s="38"/>
      <c r="E43" s="38"/>
      <c r="F43" s="38"/>
      <c r="G43" s="38"/>
      <c r="H43" s="38"/>
      <c r="I43" s="38"/>
      <c r="J43" s="38"/>
    </row>
    <row r="44" spans="2:10" ht="20.25">
      <c r="B44" s="88"/>
      <c r="C44" s="38"/>
      <c r="D44" s="38"/>
      <c r="E44" s="38"/>
      <c r="F44" s="38"/>
      <c r="G44" s="38"/>
      <c r="H44" s="38"/>
      <c r="I44" s="38"/>
      <c r="J44" s="38"/>
    </row>
    <row r="45" spans="2:10" ht="20.25">
      <c r="B45" s="88"/>
      <c r="C45" s="38"/>
      <c r="D45" s="38"/>
      <c r="E45" s="38"/>
      <c r="F45" s="38"/>
      <c r="G45" s="38"/>
      <c r="H45" s="38"/>
      <c r="I45" s="38"/>
      <c r="J45" s="38"/>
    </row>
    <row r="46" spans="2:10" ht="20.25">
      <c r="B46" s="89"/>
      <c r="C46" s="38"/>
      <c r="D46" s="38"/>
      <c r="E46" s="38"/>
      <c r="F46" s="38"/>
      <c r="G46" s="38"/>
      <c r="H46" s="38"/>
      <c r="I46" s="38"/>
      <c r="J46" s="38"/>
    </row>
    <row r="47" spans="2:10" ht="20.25">
      <c r="B47" s="89"/>
      <c r="C47" s="38"/>
      <c r="D47" s="38"/>
      <c r="E47" s="38"/>
      <c r="F47" s="38"/>
      <c r="G47" s="38"/>
      <c r="H47" s="38"/>
      <c r="I47" s="38"/>
      <c r="J47" s="38"/>
    </row>
    <row r="48" spans="2:10" ht="20.25">
      <c r="B48" s="88"/>
      <c r="C48" s="38"/>
      <c r="D48" s="38"/>
      <c r="E48" s="38"/>
      <c r="F48" s="38"/>
      <c r="G48" s="38"/>
      <c r="H48" s="38"/>
      <c r="I48" s="38"/>
      <c r="J48" s="38"/>
    </row>
    <row r="49" spans="2:10" ht="20.25">
      <c r="B49" s="89"/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20.25">
      <c r="C69" s="88"/>
      <c r="D69" s="88"/>
      <c r="E69" s="88"/>
      <c r="F69" s="88"/>
      <c r="G69" s="88"/>
      <c r="H69" s="88"/>
      <c r="I69" s="88"/>
      <c r="J69" s="88"/>
    </row>
    <row r="70" spans="3:10" ht="20.25">
      <c r="C70" s="88"/>
      <c r="D70" s="88"/>
      <c r="E70" s="88"/>
      <c r="F70" s="88"/>
      <c r="G70" s="88"/>
      <c r="H70" s="88"/>
      <c r="I70" s="88"/>
      <c r="J70" s="88"/>
    </row>
    <row r="71" spans="3:10" ht="20.25">
      <c r="C71" s="88"/>
      <c r="D71" s="88"/>
      <c r="E71" s="88"/>
      <c r="F71" s="88"/>
      <c r="G71" s="88"/>
      <c r="H71" s="88"/>
      <c r="I71" s="88"/>
      <c r="J71" s="88"/>
    </row>
    <row r="72" ht="20.25">
      <c r="C72" s="88"/>
    </row>
    <row r="73" ht="20.25">
      <c r="C73" s="88"/>
    </row>
    <row r="74" ht="20.25">
      <c r="C74" s="88"/>
    </row>
    <row r="75" ht="20.25">
      <c r="C75" s="88"/>
    </row>
    <row r="76" ht="20.25">
      <c r="C76" s="88"/>
    </row>
    <row r="77" ht="20.25">
      <c r="C77" s="88"/>
    </row>
    <row r="78" ht="20.25">
      <c r="C78" s="88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7" t="s">
        <v>67</v>
      </c>
      <c r="B1" s="117"/>
      <c r="C1" s="117"/>
      <c r="D1" s="11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март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3" t="s">
        <v>10</v>
      </c>
      <c r="B8" s="54" t="s">
        <v>68</v>
      </c>
      <c r="C8" s="54" t="s">
        <v>30</v>
      </c>
      <c r="D8" s="54" t="s">
        <v>23</v>
      </c>
      <c r="E8" s="54" t="s">
        <v>55</v>
      </c>
      <c r="F8" s="54" t="s">
        <v>56</v>
      </c>
      <c r="G8" s="118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6" ht="15">
      <c r="A9" s="95" t="s">
        <v>37</v>
      </c>
      <c r="B9" s="96">
        <v>0</v>
      </c>
      <c r="C9" s="96">
        <f aca="true" t="shared" si="0" ref="C9:C14">B9</f>
        <v>0</v>
      </c>
      <c r="D9" s="96">
        <f aca="true" t="shared" si="1" ref="D9:D14">B9</f>
        <v>0</v>
      </c>
      <c r="E9" s="96">
        <v>0</v>
      </c>
      <c r="F9" s="96">
        <v>0</v>
      </c>
    </row>
    <row r="10" spans="1:6" ht="15">
      <c r="A10" s="95" t="s">
        <v>38</v>
      </c>
      <c r="B10" s="96">
        <v>100</v>
      </c>
      <c r="C10" s="96">
        <f t="shared" si="0"/>
        <v>100</v>
      </c>
      <c r="D10" s="96">
        <f t="shared" si="1"/>
        <v>100</v>
      </c>
      <c r="E10" s="96">
        <v>100</v>
      </c>
      <c r="F10" s="96">
        <v>100</v>
      </c>
    </row>
    <row r="11" spans="1:6" ht="21.75" customHeight="1">
      <c r="A11" s="95" t="s">
        <v>31</v>
      </c>
      <c r="B11" s="97">
        <v>2.8</v>
      </c>
      <c r="C11" s="98">
        <f t="shared" si="0"/>
        <v>2.8</v>
      </c>
      <c r="D11" s="98">
        <f t="shared" si="1"/>
        <v>2.8</v>
      </c>
      <c r="E11" s="98">
        <f>B11</f>
        <v>2.8</v>
      </c>
      <c r="F11" s="98">
        <f>B11</f>
        <v>2.8</v>
      </c>
    </row>
    <row r="12" spans="1:6" ht="45">
      <c r="A12" s="95" t="s">
        <v>44</v>
      </c>
      <c r="B12" s="97">
        <v>129</v>
      </c>
      <c r="C12" s="98">
        <f>B12</f>
        <v>129</v>
      </c>
      <c r="D12" s="98">
        <f t="shared" si="1"/>
        <v>129</v>
      </c>
      <c r="E12" s="98">
        <f>B12</f>
        <v>129</v>
      </c>
      <c r="F12" s="98">
        <f>B12</f>
        <v>129</v>
      </c>
    </row>
    <row r="13" spans="1:6" ht="45">
      <c r="A13" s="95" t="s">
        <v>45</v>
      </c>
      <c r="B13" s="99">
        <v>311.3</v>
      </c>
      <c r="C13" s="98">
        <f t="shared" si="0"/>
        <v>311.3</v>
      </c>
      <c r="D13" s="98">
        <f t="shared" si="1"/>
        <v>311.3</v>
      </c>
      <c r="E13" s="98">
        <f>B13</f>
        <v>311.3</v>
      </c>
      <c r="F13" s="98">
        <f>B13</f>
        <v>311.3</v>
      </c>
    </row>
    <row r="14" spans="1:8" ht="49.5" customHeight="1">
      <c r="A14" s="95" t="s">
        <v>73</v>
      </c>
      <c r="B14" s="97">
        <v>1319.66</v>
      </c>
      <c r="C14" s="98">
        <f t="shared" si="0"/>
        <v>1319.66</v>
      </c>
      <c r="D14" s="98">
        <f t="shared" si="1"/>
        <v>1319.66</v>
      </c>
      <c r="E14" s="98">
        <f>B14</f>
        <v>1319.66</v>
      </c>
      <c r="F14" s="98">
        <f>B14</f>
        <v>1319.66</v>
      </c>
      <c r="H14" t="s">
        <v>62</v>
      </c>
    </row>
    <row r="15" spans="1:6" ht="46.5" customHeight="1">
      <c r="A15" s="95" t="s">
        <v>46</v>
      </c>
      <c r="B15" s="98">
        <f>B11+B12+B14</f>
        <v>1451.46</v>
      </c>
      <c r="C15" s="98">
        <f>C11+C12+C14</f>
        <v>1451.46</v>
      </c>
      <c r="D15" s="98">
        <f>D11+D12+D14</f>
        <v>1451.46</v>
      </c>
      <c r="E15" s="96">
        <f>E11+E12+E14</f>
        <v>1451.46</v>
      </c>
      <c r="F15" s="96">
        <f>F11+F12+F14</f>
        <v>1451.46</v>
      </c>
    </row>
    <row r="16" spans="1:6" ht="60">
      <c r="A16" s="95" t="s">
        <v>47</v>
      </c>
      <c r="B16" s="98">
        <f>B14+B13+B11</f>
        <v>1633.76</v>
      </c>
      <c r="C16" s="98">
        <f>C14+C13+C11</f>
        <v>1633.76</v>
      </c>
      <c r="D16" s="98">
        <f>D14+D13+D11</f>
        <v>1633.76</v>
      </c>
      <c r="E16" s="96">
        <f>E14+E13+E11</f>
        <v>1633.76</v>
      </c>
      <c r="F16" s="96">
        <f>F14+F13+F11</f>
        <v>1633.76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0" t="s">
        <v>17</v>
      </c>
      <c r="B5" s="120"/>
      <c r="C5" s="120"/>
      <c r="D5" s="120"/>
      <c r="E5" s="17"/>
    </row>
    <row r="6" spans="1:5" ht="42" customHeight="1">
      <c r="A6" s="16" t="s">
        <v>24</v>
      </c>
      <c r="B6" s="18" t="str">
        <f>'Полезный отпуск'!B6</f>
        <v>март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5" t="s">
        <v>18</v>
      </c>
      <c r="B9" s="55" t="s">
        <v>19</v>
      </c>
      <c r="C9" s="55" t="s">
        <v>18</v>
      </c>
      <c r="D9" s="55" t="s">
        <v>19</v>
      </c>
    </row>
    <row r="10" spans="1:4" ht="15">
      <c r="A10" s="20">
        <f>'Полезный отпуск'!B40</f>
        <v>94070.05700000002</v>
      </c>
      <c r="B10" s="32">
        <v>217.681</v>
      </c>
      <c r="C10" s="19">
        <f>'Полезный отпуск'!B28</f>
        <v>35999.441000000006</v>
      </c>
      <c r="D10" s="20">
        <f>ROUND(C10/4937*12,3)</f>
        <v>87.501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1"/>
      <c r="B23" s="121"/>
      <c r="C23" s="121"/>
      <c r="D23" s="121"/>
      <c r="E23" s="1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</row>
    <row r="25" spans="1:58" ht="15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B7" sqref="B7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3" t="s">
        <v>64</v>
      </c>
      <c r="B1" s="123"/>
      <c r="C1" s="123"/>
      <c r="D1" s="123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32" t="s">
        <v>40</v>
      </c>
      <c r="B11" s="132"/>
      <c r="C11" s="132"/>
      <c r="D11" s="132"/>
    </row>
    <row r="12" spans="1:4" ht="24" customHeight="1">
      <c r="A12" s="25" t="s">
        <v>24</v>
      </c>
      <c r="B12" s="26" t="str">
        <f>'Полезный отпуск'!B6</f>
        <v>март 2018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6" t="s">
        <v>32</v>
      </c>
      <c r="B14" s="57" t="s">
        <v>33</v>
      </c>
      <c r="C14" s="124" t="s">
        <v>13</v>
      </c>
      <c r="D14" s="125"/>
      <c r="F14" s="50"/>
    </row>
    <row r="15" spans="1:6" ht="15.75">
      <c r="A15" s="56" t="s">
        <v>12</v>
      </c>
      <c r="B15" s="27" t="s">
        <v>12</v>
      </c>
      <c r="C15" s="126">
        <v>245.09</v>
      </c>
      <c r="D15" s="127"/>
      <c r="F15" s="66"/>
    </row>
    <row r="16" spans="1:6" ht="15">
      <c r="A16" s="56" t="s">
        <v>36</v>
      </c>
      <c r="B16" s="27" t="s">
        <v>36</v>
      </c>
      <c r="C16" s="126">
        <v>0</v>
      </c>
      <c r="D16" s="127"/>
      <c r="F16" s="51"/>
    </row>
    <row r="17" spans="1:6" ht="18.75">
      <c r="A17" s="56" t="s">
        <v>14</v>
      </c>
      <c r="B17" s="28" t="s">
        <v>14</v>
      </c>
      <c r="C17" s="126">
        <v>0</v>
      </c>
      <c r="D17" s="127"/>
      <c r="F17" s="52"/>
    </row>
    <row r="18" spans="1:6" ht="15">
      <c r="A18" s="133" t="s">
        <v>25</v>
      </c>
      <c r="B18" s="133"/>
      <c r="C18" s="128">
        <f>SUM(C15:C17)</f>
        <v>245.09</v>
      </c>
      <c r="D18" s="129"/>
      <c r="E18" s="8"/>
      <c r="F18" s="50"/>
    </row>
    <row r="19" spans="1:5" ht="15">
      <c r="A19" s="29"/>
      <c r="B19" s="29"/>
      <c r="C19" s="30"/>
      <c r="D19" s="29"/>
      <c r="E19" s="8"/>
    </row>
    <row r="20" spans="1:4" ht="33" customHeight="1">
      <c r="A20" s="131" t="s">
        <v>57</v>
      </c>
      <c r="B20" s="131"/>
      <c r="C20" s="131"/>
      <c r="D20" s="131"/>
    </row>
    <row r="21" spans="1:4" ht="96.75" customHeight="1">
      <c r="A21" s="130" t="s">
        <v>66</v>
      </c>
      <c r="B21" s="130"/>
      <c r="C21" s="130"/>
      <c r="D21" s="130"/>
    </row>
    <row r="22" spans="1:4" ht="67.5" customHeight="1">
      <c r="A22" s="130" t="s">
        <v>65</v>
      </c>
      <c r="B22" s="130"/>
      <c r="C22" s="130"/>
      <c r="D22" s="13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3" t="s">
        <v>11</v>
      </c>
      <c r="B1" s="123"/>
      <c r="C1" s="123"/>
      <c r="D1" s="123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март 2018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2016-08-10T06:50:25Z</cp:lastPrinted>
  <dcterms:created xsi:type="dcterms:W3CDTF">2009-10-22T06:15:03Z</dcterms:created>
  <dcterms:modified xsi:type="dcterms:W3CDTF">2019-01-18T07:44:22Z</dcterms:modified>
  <cp:category/>
  <cp:version/>
  <cp:contentType/>
  <cp:contentStatus/>
</cp:coreProperties>
</file>