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21600" windowHeight="907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отпуск'!$A$1:$F$42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<sst xmlns="http://schemas.openxmlformats.org/spreadsheetml/2006/main" count="113" uniqueCount="76">
  <si>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</si>
  <si>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</si>
  <si>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</si>
  <si>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</si>
  <si>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</si>
  <si>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</si>
  <si>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</si>
  <si>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</si>
  <si>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</si>
  <si>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</si>
  <si>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</si>
  <si>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</si>
  <si>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</si>
  <si>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</si>
  <si>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</si>
  <si>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</si>
  <si>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</si>
  <si>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</si>
  <si>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</si>
  <si>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</si>
  <si>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</si>
  <si>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</si>
  <si>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</si>
  <si>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</si>
  <si>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</si>
  <si>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</si>
  <si>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</si>
  <si>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</si>
  <si>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</si>
  <si>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</si>
  <si>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</si>
  <si>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</si>
  <si>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</si>
  <si>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</si>
  <si>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</si>
  <si>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</si>
  <si>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</si>
  <si>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Доля покупки потерь по регулируемой цене, %</t>
  </si>
  <si>
    <t>Доля покупки потерь по нерегулируемой цене, %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</si>
  <si>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</si>
  <si>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</si>
  <si>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</si>
  <si>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</si>
  <si>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</si>
  <si>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</si>
  <si>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</si>
  <si>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</si>
  <si>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</si>
  <si>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</si>
  <si>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</si>
  <si>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</si>
  <si>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</si>
  <si>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</si>
  <si>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</si>
  <si>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</si>
  <si>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</si>
  <si>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</si>
  <si>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</si>
  <si>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</si>
  <si>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</si>
  <si>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</si>
  <si>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</si>
  <si>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</si>
  <si>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</si>
  <si>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</si>
  <si>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</si>
  <si>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</si>
  <si>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</si>
  <si>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</si>
  <si>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>В соответствии с п.23 абз. ж) Стандарта</t>
  </si>
  <si>
    <t>Информация  не публикуется в связи с отсутствием соответствующих договоров.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</si>
  <si>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</si>
  <si>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Договора купли-продажи</t>
  </si>
  <si>
    <t>Средневзвешенная цена на покупную электроэнергию (мощность) (публикуемая на сайте АО "Каббалкэнерго" - www.kabene.ru/), руб.МВт.ч.</t>
  </si>
  <si>
    <t xml:space="preserve">         Раскрытие информации в соответствии с абз. 22 п.б) Стандарта, Обществом осуществляется на собственном сайте в разделе "Клиентам/Тарифы для юридических лиц"</t>
  </si>
  <si>
    <t>октябрь 2018 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</si>
</sst>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</numFmts>
  <fonts count="9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6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3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3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3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3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4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4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4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4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4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4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4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4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4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4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5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6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7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9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0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1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2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3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6" fontId="4" fillId="3" borderId="19">
      <alignment wrapText="1"/>
      <protection/>
    </xf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5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6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7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8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9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1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35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3" fillId="0" borderId="19" xfId="0" applyNumberFormat="1" applyFont="1" applyBorder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174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6" fillId="0" borderId="19" xfId="0" applyNumberFormat="1" applyFont="1" applyBorder="1" applyAlignment="1">
      <alignment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4" fontId="69" fillId="53" borderId="0" xfId="0" applyNumberFormat="1" applyFont="1" applyFill="1" applyBorder="1" applyAlignment="1">
      <alignment/>
    </xf>
    <xf numFmtId="0" fontId="5" fillId="54" borderId="27" xfId="0" applyFont="1" applyFill="1" applyBorder="1" applyAlignment="1">
      <alignment horizontal="center" vertical="center"/>
    </xf>
    <xf numFmtId="0" fontId="5" fillId="54" borderId="19" xfId="0" applyFont="1" applyFill="1" applyBorder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 wrapText="1"/>
    </xf>
    <xf numFmtId="174" fontId="92" fillId="0" borderId="19" xfId="0" applyNumberFormat="1" applyFont="1" applyBorder="1" applyAlignment="1" applyProtection="1">
      <alignment horizontal="right"/>
      <protection locked="0"/>
    </xf>
    <xf numFmtId="0" fontId="3" fillId="55" borderId="19" xfId="0" applyFont="1" applyFill="1" applyBorder="1" applyAlignment="1">
      <alignment wrapText="1"/>
    </xf>
    <xf numFmtId="0" fontId="4" fillId="55" borderId="28" xfId="0" applyFont="1" applyFill="1" applyBorder="1" applyAlignment="1" applyProtection="1">
      <alignment horizontal="left" vertical="center" wrapText="1"/>
      <protection/>
    </xf>
    <xf numFmtId="0" fontId="5" fillId="55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6" borderId="19" xfId="0" applyFont="1" applyFill="1" applyBorder="1" applyAlignment="1" applyProtection="1">
      <alignment/>
      <protection locked="0"/>
    </xf>
    <xf numFmtId="176" fontId="70" fillId="0" borderId="0" xfId="0" applyNumberFormat="1" applyFont="1" applyFill="1" applyAlignment="1">
      <alignment horizontal="left" vertical="center" wrapText="1"/>
    </xf>
    <xf numFmtId="0" fontId="0" fillId="56" borderId="0" xfId="0" applyFill="1" applyAlignment="1">
      <alignment/>
    </xf>
    <xf numFmtId="174" fontId="92" fillId="0" borderId="19" xfId="0" applyNumberFormat="1" applyFont="1" applyBorder="1" applyAlignment="1" applyProtection="1">
      <alignment/>
      <protection locked="0"/>
    </xf>
    <xf numFmtId="174" fontId="5" fillId="0" borderId="19" xfId="0" applyNumberFormat="1" applyFont="1" applyFill="1" applyBorder="1" applyAlignment="1">
      <alignment/>
    </xf>
    <xf numFmtId="174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2" fillId="0" borderId="19" xfId="0" applyNumberFormat="1" applyFont="1" applyFill="1" applyBorder="1" applyAlignment="1" applyProtection="1">
      <alignment/>
      <protection locked="0"/>
    </xf>
    <xf numFmtId="174" fontId="92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6" fillId="56" borderId="19" xfId="0" applyFont="1" applyFill="1" applyBorder="1" applyAlignment="1">
      <alignment/>
    </xf>
    <xf numFmtId="0" fontId="5" fillId="55" borderId="29" xfId="0" applyFont="1" applyFill="1" applyBorder="1" applyAlignment="1">
      <alignment horizontal="left" wrapText="1"/>
    </xf>
    <xf numFmtId="0" fontId="92" fillId="53" borderId="19" xfId="0" applyFont="1" applyFill="1" applyBorder="1" applyAlignment="1" applyProtection="1">
      <alignment/>
      <protection locked="0"/>
    </xf>
    <xf numFmtId="0" fontId="92" fillId="0" borderId="19" xfId="0" applyFont="1" applyFill="1" applyBorder="1" applyAlignment="1" applyProtection="1">
      <alignment horizontal="center"/>
      <protection locked="0"/>
    </xf>
    <xf numFmtId="0" fontId="5" fillId="57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left" wrapText="1"/>
    </xf>
    <xf numFmtId="0" fontId="6" fillId="0" borderId="30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2" fontId="92" fillId="0" borderId="19" xfId="0" applyNumberFormat="1" applyFont="1" applyBorder="1" applyAlignment="1" applyProtection="1">
      <alignment horizontal="right"/>
      <protection locked="0"/>
    </xf>
    <xf numFmtId="174" fontId="71" fillId="0" borderId="0" xfId="0" applyNumberFormat="1" applyFont="1" applyAlignment="1">
      <alignment/>
    </xf>
    <xf numFmtId="0" fontId="71" fillId="0" borderId="0" xfId="0" applyFont="1" applyAlignment="1">
      <alignment/>
    </xf>
    <xf numFmtId="174" fontId="6" fillId="56" borderId="19" xfId="0" applyNumberFormat="1" applyFont="1" applyFill="1" applyBorder="1" applyAlignment="1" applyProtection="1">
      <alignment/>
      <protection locked="0"/>
    </xf>
    <xf numFmtId="0" fontId="4" fillId="55" borderId="28" xfId="0" applyFont="1" applyFill="1" applyBorder="1" applyAlignment="1" applyProtection="1">
      <alignment horizontal="right" vertical="center" wrapText="1"/>
      <protection/>
    </xf>
    <xf numFmtId="174" fontId="3" fillId="32" borderId="19" xfId="0" applyNumberFormat="1" applyFont="1" applyFill="1" applyBorder="1" applyAlignment="1" applyProtection="1">
      <alignment horizontal="right" vertical="center" wrapText="1"/>
      <protection/>
    </xf>
    <xf numFmtId="0" fontId="4" fillId="32" borderId="19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5" fillId="54" borderId="19" xfId="0" applyFont="1" applyFill="1" applyBorder="1" applyAlignment="1">
      <alignment horizontal="left" vertical="center" wrapText="1"/>
    </xf>
    <xf numFmtId="2" fontId="5" fillId="58" borderId="19" xfId="0" applyNumberFormat="1" applyFont="1" applyFill="1" applyBorder="1" applyAlignment="1">
      <alignment horizontal="center" vertical="center"/>
    </xf>
    <xf numFmtId="0" fontId="92" fillId="58" borderId="19" xfId="0" applyFont="1" applyFill="1" applyBorder="1" applyAlignment="1">
      <alignment horizontal="center" vertical="center"/>
    </xf>
    <xf numFmtId="0" fontId="5" fillId="58" borderId="19" xfId="0" applyFont="1" applyFill="1" applyBorder="1" applyAlignment="1">
      <alignment horizontal="center" vertical="center"/>
    </xf>
    <xf numFmtId="2" fontId="92" fillId="58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 applyProtection="1">
      <alignment/>
      <protection locked="0"/>
    </xf>
    <xf numFmtId="4" fontId="6" fillId="0" borderId="19" xfId="0" applyNumberFormat="1" applyFont="1" applyFill="1" applyBorder="1" applyAlignment="1" applyProtection="1">
      <alignment/>
      <protection locked="0"/>
    </xf>
    <xf numFmtId="0" fontId="5" fillId="57" borderId="31" xfId="0" applyFont="1" applyFill="1" applyBorder="1" applyAlignment="1">
      <alignment horizontal="center" vertical="center" wrapText="1"/>
    </xf>
    <xf numFmtId="0" fontId="5" fillId="57" borderId="29" xfId="0" applyFont="1" applyFill="1" applyBorder="1" applyAlignment="1">
      <alignment horizontal="center" vertical="center" wrapText="1"/>
    </xf>
    <xf numFmtId="174" fontId="92" fillId="56" borderId="19" xfId="0" applyNumberFormat="1" applyFont="1" applyFill="1" applyBorder="1" applyAlignment="1">
      <alignment/>
    </xf>
    <xf numFmtId="174" fontId="92" fillId="56" borderId="19" xfId="0" applyNumberFormat="1" applyFont="1" applyFill="1" applyBorder="1" applyAlignment="1" applyProtection="1">
      <alignment/>
      <protection locked="0"/>
    </xf>
    <xf numFmtId="4" fontId="6" fillId="56" borderId="19" xfId="0" applyNumberFormat="1" applyFont="1" applyFill="1" applyBorder="1" applyAlignment="1" applyProtection="1">
      <alignment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27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177" fontId="3" fillId="57" borderId="27" xfId="0" applyNumberFormat="1" applyFont="1" applyFill="1" applyBorder="1" applyAlignment="1">
      <alignment horizontal="center" vertical="center" wrapText="1"/>
    </xf>
    <xf numFmtId="177" fontId="3" fillId="57" borderId="32" xfId="0" applyNumberFormat="1" applyFont="1" applyFill="1" applyBorder="1" applyAlignment="1">
      <alignment horizontal="center" vertical="center" wrapText="1"/>
    </xf>
    <xf numFmtId="0" fontId="5" fillId="57" borderId="31" xfId="0" applyFont="1" applyFill="1" applyBorder="1" applyAlignment="1">
      <alignment horizontal="center"/>
    </xf>
    <xf numFmtId="0" fontId="5" fillId="57" borderId="33" xfId="0" applyFont="1" applyFill="1" applyBorder="1" applyAlignment="1">
      <alignment horizontal="center"/>
    </xf>
    <xf numFmtId="0" fontId="5" fillId="57" borderId="29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4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4" borderId="31" xfId="0" applyFont="1" applyFill="1" applyBorder="1" applyAlignment="1">
      <alignment horizontal="center" vertical="center" wrapText="1"/>
    </xf>
    <xf numFmtId="0" fontId="31" fillId="54" borderId="29" xfId="0" applyFont="1" applyFill="1" applyBorder="1" applyAlignment="1">
      <alignment horizontal="center" vertical="center" wrapText="1"/>
    </xf>
    <xf numFmtId="174" fontId="68" fillId="0" borderId="31" xfId="0" applyNumberFormat="1" applyFont="1" applyBorder="1" applyAlignment="1">
      <alignment horizontal="center" vertical="center"/>
    </xf>
    <xf numFmtId="174" fontId="68" fillId="0" borderId="29" xfId="0" applyNumberFormat="1" applyFont="1" applyBorder="1" applyAlignment="1">
      <alignment horizontal="center" vertical="center"/>
    </xf>
    <xf numFmtId="174" fontId="31" fillId="0" borderId="31" xfId="0" applyNumberFormat="1" applyFont="1" applyBorder="1" applyAlignment="1">
      <alignment horizontal="center" vertical="center"/>
    </xf>
    <xf numFmtId="174" fontId="31" fillId="0" borderId="29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-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-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-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-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-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-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-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-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-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-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-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-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-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-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Q78"/>
  <sheetViews>
    <sheetView tabSelected="1" zoomScale="70" zoomScaleNormal="70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V12" sqref="V12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0" customWidth="1"/>
    <col min="4" max="4" width="26.75390625" style="0" customWidth="1"/>
    <col min="5" max="5" width="19.00390625" style="0" customWidth="1"/>
    <col min="6" max="6" width="27.125" style="0" customWidth="1"/>
    <col min="7" max="7" width="19.75390625" style="0" hidden="1" customWidth="1"/>
    <col min="8" max="8" width="16.375" style="0" customWidth="1"/>
    <col min="9" max="9" width="17.125" style="0" customWidth="1"/>
    <col min="10" max="10" width="19.625" style="0" customWidth="1"/>
    <col min="11" max="11" width="21.25390625" style="0" customWidth="1"/>
    <col min="12" max="12" width="13.375" style="0" customWidth="1"/>
    <col min="13" max="13" width="4.75390625" style="0" customWidth="1"/>
    <col min="14" max="14" width="13.375" style="0" customWidth="1"/>
    <col min="15" max="15" width="8.00390625" style="0" customWidth="1"/>
    <col min="16" max="33" width="7.75390625" style="0" customWidth="1"/>
  </cols>
  <sheetData>
    <row r="1" spans="1:11" ht="36" customHeight="1">
      <c r="A1" s="107" t="s">
        <v>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 customHeight="1">
      <c r="A5" s="108" t="s">
        <v>35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9.5" customHeight="1">
      <c r="A6" s="16" t="s">
        <v>24</v>
      </c>
      <c r="B6" s="34" t="s">
        <v>75</v>
      </c>
      <c r="C6" s="2"/>
      <c r="D6" s="36"/>
      <c r="E6" s="36"/>
      <c r="F6" s="2" t="s">
        <v>62</v>
      </c>
      <c r="G6" s="2"/>
      <c r="H6" s="2"/>
      <c r="I6" s="2"/>
      <c r="J6" s="2"/>
      <c r="K6" s="85"/>
    </row>
    <row r="7" spans="1:11" ht="17.25" customHeight="1">
      <c r="A7" s="2"/>
      <c r="B7" s="2"/>
      <c r="C7" s="36"/>
      <c r="D7" s="36"/>
      <c r="E7" s="36"/>
      <c r="F7" s="36"/>
      <c r="G7" s="36"/>
      <c r="H7" s="36"/>
      <c r="I7" s="36"/>
      <c r="J7" s="36"/>
      <c r="K7" s="2"/>
    </row>
    <row r="8" spans="1:12" s="66" customFormat="1" ht="15" customHeight="1">
      <c r="A8" s="109" t="s">
        <v>0</v>
      </c>
      <c r="B8" s="111" t="s">
        <v>26</v>
      </c>
      <c r="C8" s="113" t="s">
        <v>27</v>
      </c>
      <c r="D8" s="114"/>
      <c r="E8" s="114"/>
      <c r="F8" s="114"/>
      <c r="G8" s="114"/>
      <c r="H8" s="114"/>
      <c r="I8" s="114"/>
      <c r="J8" s="115"/>
      <c r="K8" s="101" t="s">
        <v>1</v>
      </c>
      <c r="L8" s="102"/>
    </row>
    <row r="9" spans="1:12" s="66" customFormat="1" ht="62.25" customHeight="1">
      <c r="A9" s="110"/>
      <c r="B9" s="112"/>
      <c r="C9" s="79" t="s">
        <v>68</v>
      </c>
      <c r="D9" s="79" t="s">
        <v>61</v>
      </c>
      <c r="E9" s="79" t="s">
        <v>23</v>
      </c>
      <c r="F9" s="79" t="s">
        <v>60</v>
      </c>
      <c r="G9" s="79" t="s">
        <v>52</v>
      </c>
      <c r="H9" s="79" t="s">
        <v>48</v>
      </c>
      <c r="I9" s="79" t="s">
        <v>54</v>
      </c>
      <c r="J9" s="79" t="s">
        <v>59</v>
      </c>
      <c r="K9" s="79" t="s">
        <v>49</v>
      </c>
      <c r="L9" s="79" t="s">
        <v>51</v>
      </c>
    </row>
    <row r="10" spans="1:12" s="82" customFormat="1" ht="31.5">
      <c r="A10" s="80" t="s">
        <v>28</v>
      </c>
      <c r="B10" s="81">
        <f>B24+B25+B26+B27+B17+B34+B35+B36+B37</f>
        <v>56982.686</v>
      </c>
      <c r="C10" s="81">
        <f>C24+C25+C26+C27+C17</f>
        <v>26063.872</v>
      </c>
      <c r="D10" s="81">
        <f aca="true" t="shared" si="0" ref="D10:I10">D24+D25+D26+D27+D17</f>
        <v>344.708</v>
      </c>
      <c r="E10" s="81">
        <f t="shared" si="0"/>
        <v>4591.6939999999995</v>
      </c>
      <c r="F10" s="81">
        <f>F24+F25+F26+F27+F17</f>
        <v>18789.448</v>
      </c>
      <c r="G10" s="81">
        <f t="shared" si="0"/>
        <v>0</v>
      </c>
      <c r="H10" s="81">
        <f t="shared" si="0"/>
        <v>42.228</v>
      </c>
      <c r="I10" s="81">
        <f t="shared" si="0"/>
        <v>0</v>
      </c>
      <c r="J10" s="81">
        <f>J24+J25+J26+J27+J17+J28</f>
        <v>716.477</v>
      </c>
      <c r="K10" s="40"/>
      <c r="L10" s="40"/>
    </row>
    <row r="11" spans="1:12" ht="12.75">
      <c r="A11" s="59" t="s">
        <v>41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31.5" customHeight="1">
      <c r="A12" s="60" t="s">
        <v>53</v>
      </c>
      <c r="B12" s="42">
        <f>SUM(B13:B16)</f>
        <v>12.375000000000002</v>
      </c>
      <c r="C12" s="42">
        <f>SUM(C13:C16)</f>
        <v>3.1920000000000006</v>
      </c>
      <c r="D12" s="42">
        <f aca="true" t="shared" si="1" ref="D12:J12">SUM(D13:D16)</f>
        <v>0</v>
      </c>
      <c r="E12" s="42">
        <f>SUM(E13:E16)</f>
        <v>2.132</v>
      </c>
      <c r="F12" s="42">
        <f>SUM(F13:F16)</f>
        <v>7.037</v>
      </c>
      <c r="G12" s="42">
        <f t="shared" si="1"/>
        <v>0</v>
      </c>
      <c r="H12" s="42">
        <f t="shared" si="1"/>
        <v>0</v>
      </c>
      <c r="I12" s="42">
        <f t="shared" si="1"/>
        <v>0</v>
      </c>
      <c r="J12" s="42">
        <f t="shared" si="1"/>
        <v>0.014</v>
      </c>
      <c r="K12" s="4"/>
      <c r="L12" s="4"/>
    </row>
    <row r="13" spans="1:12" ht="15">
      <c r="A13" s="60" t="s">
        <v>2</v>
      </c>
      <c r="B13" s="23">
        <f>SUM(C13:J13)</f>
        <v>1.981</v>
      </c>
      <c r="C13" s="32">
        <v>1.981</v>
      </c>
      <c r="D13" s="42">
        <v>0</v>
      </c>
      <c r="E13" s="42">
        <v>0</v>
      </c>
      <c r="F13" s="67">
        <v>0</v>
      </c>
      <c r="G13" s="42">
        <v>0</v>
      </c>
      <c r="H13" s="67">
        <v>0</v>
      </c>
      <c r="I13" s="61">
        <v>0</v>
      </c>
      <c r="J13" s="23">
        <v>0</v>
      </c>
      <c r="K13" s="33">
        <v>994371.94</v>
      </c>
      <c r="L13" s="105">
        <v>67954.55</v>
      </c>
    </row>
    <row r="14" spans="1:16" s="71" customFormat="1" ht="15">
      <c r="A14" s="60" t="s">
        <v>3</v>
      </c>
      <c r="B14" s="23">
        <f>SUM(C14:J14)</f>
        <v>0.137</v>
      </c>
      <c r="C14" s="47">
        <v>0.137</v>
      </c>
      <c r="D14" s="69">
        <v>0</v>
      </c>
      <c r="E14" s="69">
        <v>0</v>
      </c>
      <c r="F14" s="69">
        <v>0</v>
      </c>
      <c r="G14" s="69">
        <v>0</v>
      </c>
      <c r="H14" s="68">
        <v>0</v>
      </c>
      <c r="I14" s="74">
        <v>0</v>
      </c>
      <c r="J14" s="68">
        <v>0</v>
      </c>
      <c r="K14" s="99">
        <v>1172108.79</v>
      </c>
      <c r="L14" s="70" t="s">
        <v>50</v>
      </c>
      <c r="P14"/>
    </row>
    <row r="15" spans="1:17" ht="15">
      <c r="A15" s="60" t="s">
        <v>4</v>
      </c>
      <c r="B15" s="23">
        <f>SUM(C15:J15)</f>
        <v>9.431000000000001</v>
      </c>
      <c r="C15" s="32">
        <v>0.567</v>
      </c>
      <c r="D15" s="23">
        <v>0</v>
      </c>
      <c r="E15" s="72">
        <v>2.121</v>
      </c>
      <c r="F15" s="67">
        <v>6.743</v>
      </c>
      <c r="G15" s="73">
        <v>0</v>
      </c>
      <c r="H15" s="23">
        <v>0</v>
      </c>
      <c r="I15" s="61">
        <v>0</v>
      </c>
      <c r="J15" s="23">
        <v>0</v>
      </c>
      <c r="K15" s="33">
        <v>1332354.54</v>
      </c>
      <c r="L15" s="43" t="s">
        <v>50</v>
      </c>
      <c r="Q15" s="71"/>
    </row>
    <row r="16" spans="1:17" ht="15">
      <c r="A16" s="60" t="s">
        <v>5</v>
      </c>
      <c r="B16" s="23">
        <f>SUM(C16:J16)</f>
        <v>0.8260000000000001</v>
      </c>
      <c r="C16" s="32">
        <v>0.507</v>
      </c>
      <c r="D16" s="23">
        <v>0</v>
      </c>
      <c r="E16" s="72">
        <v>0.011</v>
      </c>
      <c r="F16" s="72">
        <v>0.294</v>
      </c>
      <c r="G16" s="23">
        <v>0</v>
      </c>
      <c r="H16" s="23">
        <v>0</v>
      </c>
      <c r="I16" s="61">
        <v>0</v>
      </c>
      <c r="J16" s="103">
        <v>0.014</v>
      </c>
      <c r="K16" s="33">
        <v>1079249.18</v>
      </c>
      <c r="L16" s="43" t="s">
        <v>50</v>
      </c>
      <c r="Q16" s="71"/>
    </row>
    <row r="17" spans="1:17" ht="30">
      <c r="A17" s="60" t="s">
        <v>42</v>
      </c>
      <c r="B17" s="42">
        <f>SUM(B18:B21)</f>
        <v>3876.6710000000003</v>
      </c>
      <c r="C17" s="42">
        <f>SUM(C18:C21)</f>
        <v>2184.024</v>
      </c>
      <c r="D17" s="42">
        <f aca="true" t="shared" si="2" ref="D17:I17">SUM(D18:D21)</f>
        <v>0</v>
      </c>
      <c r="E17" s="42">
        <f t="shared" si="2"/>
        <v>1692.647</v>
      </c>
      <c r="F17" s="42">
        <f>SUM(F18:F21)</f>
        <v>0</v>
      </c>
      <c r="G17" s="42">
        <f t="shared" si="2"/>
        <v>0</v>
      </c>
      <c r="H17" s="42">
        <f t="shared" si="2"/>
        <v>0</v>
      </c>
      <c r="I17" s="42">
        <f t="shared" si="2"/>
        <v>0</v>
      </c>
      <c r="J17" s="42">
        <f>SUM(J18:J21)</f>
        <v>0</v>
      </c>
      <c r="K17" s="4"/>
      <c r="L17" s="4"/>
      <c r="Q17" s="71"/>
    </row>
    <row r="18" spans="1:17" ht="15">
      <c r="A18" s="60" t="s">
        <v>2</v>
      </c>
      <c r="B18" s="23">
        <f>SUM(C18:J18)</f>
        <v>1365.392</v>
      </c>
      <c r="C18" s="67">
        <v>1365.392</v>
      </c>
      <c r="D18" s="23">
        <v>0</v>
      </c>
      <c r="E18" s="42">
        <v>0</v>
      </c>
      <c r="F18" s="69">
        <v>0</v>
      </c>
      <c r="G18" s="42">
        <v>0</v>
      </c>
      <c r="H18" s="41">
        <v>0</v>
      </c>
      <c r="I18" s="61">
        <v>0</v>
      </c>
      <c r="J18" s="23">
        <v>0</v>
      </c>
      <c r="K18" s="33">
        <v>136.71</v>
      </c>
      <c r="L18" s="78">
        <v>1087.24</v>
      </c>
      <c r="Q18" s="71"/>
    </row>
    <row r="19" spans="1:16" s="71" customFormat="1" ht="15">
      <c r="A19" s="60" t="s">
        <v>3</v>
      </c>
      <c r="B19" s="68">
        <f>SUM(C19:J19)</f>
        <v>96.792</v>
      </c>
      <c r="C19" s="72">
        <v>96.792</v>
      </c>
      <c r="D19" s="68">
        <v>0</v>
      </c>
      <c r="E19" s="69">
        <v>0</v>
      </c>
      <c r="F19" s="69">
        <v>0</v>
      </c>
      <c r="G19" s="69">
        <v>0</v>
      </c>
      <c r="H19" s="23">
        <v>0</v>
      </c>
      <c r="I19" s="74">
        <v>0</v>
      </c>
      <c r="J19" s="68">
        <v>0</v>
      </c>
      <c r="K19" s="99">
        <v>174.69</v>
      </c>
      <c r="L19" s="70" t="s">
        <v>50</v>
      </c>
      <c r="O19"/>
      <c r="P19"/>
    </row>
    <row r="20" spans="1:17" ht="15">
      <c r="A20" s="60" t="s">
        <v>4</v>
      </c>
      <c r="B20" s="23">
        <f>SUM(C20:J20)</f>
        <v>2069.277</v>
      </c>
      <c r="C20" s="32">
        <v>384.689</v>
      </c>
      <c r="D20" s="23">
        <v>0</v>
      </c>
      <c r="E20" s="104">
        <v>1684.588</v>
      </c>
      <c r="F20" s="103">
        <v>0</v>
      </c>
      <c r="G20" s="103">
        <v>0</v>
      </c>
      <c r="H20" s="23">
        <v>0</v>
      </c>
      <c r="I20" s="61">
        <v>0</v>
      </c>
      <c r="J20" s="23">
        <v>0</v>
      </c>
      <c r="K20" s="33">
        <v>353.18</v>
      </c>
      <c r="L20" s="43" t="s">
        <v>50</v>
      </c>
      <c r="O20" s="71"/>
      <c r="Q20" s="71"/>
    </row>
    <row r="21" spans="1:12" ht="15">
      <c r="A21" s="60" t="s">
        <v>5</v>
      </c>
      <c r="B21" s="23">
        <f>SUM(C21:J21)</f>
        <v>345.21000000000004</v>
      </c>
      <c r="C21" s="32">
        <v>337.151</v>
      </c>
      <c r="D21" s="23">
        <v>0</v>
      </c>
      <c r="E21" s="103">
        <v>8.059</v>
      </c>
      <c r="F21" s="103">
        <v>0</v>
      </c>
      <c r="G21" s="23">
        <v>0</v>
      </c>
      <c r="H21" s="23">
        <v>0</v>
      </c>
      <c r="I21" s="61">
        <v>0</v>
      </c>
      <c r="J21" s="103"/>
      <c r="K21" s="33">
        <v>515.22</v>
      </c>
      <c r="L21" s="43" t="s">
        <v>50</v>
      </c>
    </row>
    <row r="22" spans="1:12" ht="15">
      <c r="A22" s="76"/>
      <c r="B22" s="23"/>
      <c r="C22" s="32"/>
      <c r="D22" s="23"/>
      <c r="E22" s="73"/>
      <c r="F22" s="73"/>
      <c r="G22" s="23"/>
      <c r="H22" s="23"/>
      <c r="I22" s="61"/>
      <c r="J22" s="73"/>
      <c r="K22" s="75"/>
      <c r="L22" s="43"/>
    </row>
    <row r="23" spans="1:17" s="93" customFormat="1" ht="15.75">
      <c r="A23" s="90" t="s">
        <v>43</v>
      </c>
      <c r="B23" s="91">
        <f>SUM(B24:B27)</f>
        <v>46666.674</v>
      </c>
      <c r="C23" s="91">
        <f>SUM(C24:C27)</f>
        <v>23879.847999999998</v>
      </c>
      <c r="D23" s="91">
        <f aca="true" t="shared" si="3" ref="D23:J23">SUM(D24:D27)</f>
        <v>344.708</v>
      </c>
      <c r="E23" s="91">
        <f t="shared" si="3"/>
        <v>2899.047</v>
      </c>
      <c r="F23" s="91">
        <f t="shared" si="3"/>
        <v>18789.448</v>
      </c>
      <c r="G23" s="91">
        <f t="shared" si="3"/>
        <v>0</v>
      </c>
      <c r="H23" s="91">
        <f t="shared" si="3"/>
        <v>42.228</v>
      </c>
      <c r="I23" s="91">
        <f t="shared" si="3"/>
        <v>0</v>
      </c>
      <c r="J23" s="91">
        <f t="shared" si="3"/>
        <v>711.395</v>
      </c>
      <c r="K23" s="92"/>
      <c r="L23" s="92"/>
      <c r="O23"/>
      <c r="P23"/>
      <c r="Q23"/>
    </row>
    <row r="24" spans="1:15" ht="15.75">
      <c r="A24" s="60" t="s">
        <v>2</v>
      </c>
      <c r="B24" s="22">
        <f>SUM(C24:J24)</f>
        <v>5788.774</v>
      </c>
      <c r="C24" s="47">
        <v>4178.081</v>
      </c>
      <c r="D24" s="38">
        <v>242.761</v>
      </c>
      <c r="E24" s="38">
        <v>0</v>
      </c>
      <c r="F24" s="38">
        <v>1325.704</v>
      </c>
      <c r="G24" s="38">
        <v>0</v>
      </c>
      <c r="H24" s="38">
        <v>42.228</v>
      </c>
      <c r="I24" s="62">
        <v>0</v>
      </c>
      <c r="J24" s="45">
        <v>0</v>
      </c>
      <c r="K24" s="33">
        <v>2126.08</v>
      </c>
      <c r="L24" s="43" t="s">
        <v>50</v>
      </c>
      <c r="N24" s="37"/>
      <c r="O24" s="71"/>
    </row>
    <row r="25" spans="1:12" ht="15.75">
      <c r="A25" s="60" t="s">
        <v>3</v>
      </c>
      <c r="B25" s="22">
        <f>SUM(C25:J25)</f>
        <v>1118.851</v>
      </c>
      <c r="C25" s="47">
        <v>1103.757</v>
      </c>
      <c r="D25" s="39">
        <v>15.094</v>
      </c>
      <c r="E25" s="38">
        <v>0</v>
      </c>
      <c r="F25" s="38">
        <v>0</v>
      </c>
      <c r="G25" s="38">
        <v>0</v>
      </c>
      <c r="H25" s="44">
        <v>0</v>
      </c>
      <c r="I25" s="63">
        <v>0</v>
      </c>
      <c r="J25" s="44">
        <v>0</v>
      </c>
      <c r="K25" s="33">
        <v>2282.28</v>
      </c>
      <c r="L25" s="43" t="s">
        <v>50</v>
      </c>
    </row>
    <row r="26" spans="1:12" ht="15.75">
      <c r="A26" s="60" t="s">
        <v>4</v>
      </c>
      <c r="B26" s="22">
        <f>SUM(C26:J26)</f>
        <v>29344.250000000004</v>
      </c>
      <c r="C26" s="47">
        <v>12303.546</v>
      </c>
      <c r="D26" s="39">
        <v>41.342</v>
      </c>
      <c r="E26" s="89">
        <v>2934.6</v>
      </c>
      <c r="F26" s="38">
        <v>13669.473</v>
      </c>
      <c r="G26" s="38">
        <v>0</v>
      </c>
      <c r="H26" s="44">
        <v>0</v>
      </c>
      <c r="I26" s="38">
        <v>0</v>
      </c>
      <c r="J26" s="57">
        <v>395.289</v>
      </c>
      <c r="K26" s="33">
        <v>2760.47</v>
      </c>
      <c r="L26" s="43" t="s">
        <v>50</v>
      </c>
    </row>
    <row r="27" spans="1:12" ht="15.75">
      <c r="A27" s="60" t="s">
        <v>5</v>
      </c>
      <c r="B27" s="22">
        <f>SUM(C27:J27)</f>
        <v>10414.799</v>
      </c>
      <c r="C27" s="47">
        <v>6294.464</v>
      </c>
      <c r="D27" s="39">
        <v>45.511</v>
      </c>
      <c r="E27" s="89">
        <v>-35.553</v>
      </c>
      <c r="F27" s="38">
        <v>3794.271</v>
      </c>
      <c r="G27" s="38">
        <v>0</v>
      </c>
      <c r="H27" s="44">
        <v>0</v>
      </c>
      <c r="I27" s="38">
        <v>0</v>
      </c>
      <c r="J27" s="57">
        <v>316.106</v>
      </c>
      <c r="K27" s="33">
        <v>3547.09</v>
      </c>
      <c r="L27" s="43" t="s">
        <v>50</v>
      </c>
    </row>
    <row r="28" spans="1:12" ht="15.75">
      <c r="A28" s="58" t="s">
        <v>6</v>
      </c>
      <c r="B28" s="22">
        <f>B29+B30+B31</f>
        <v>33516.328</v>
      </c>
      <c r="C28" s="22">
        <f>C29+C30+C31</f>
        <v>20711.501</v>
      </c>
      <c r="D28" s="22">
        <f aca="true" t="shared" si="4" ref="D28:J28">D29+D30+D31</f>
        <v>141.154</v>
      </c>
      <c r="E28" s="22">
        <f>E29+E30+E31</f>
        <v>853.956</v>
      </c>
      <c r="F28" s="22">
        <f t="shared" si="4"/>
        <v>11804.634999999998</v>
      </c>
      <c r="G28" s="22">
        <f t="shared" si="4"/>
        <v>0</v>
      </c>
      <c r="H28" s="22">
        <f t="shared" si="4"/>
        <v>0</v>
      </c>
      <c r="I28" s="22">
        <f t="shared" si="4"/>
        <v>0</v>
      </c>
      <c r="J28" s="22">
        <f t="shared" si="4"/>
        <v>5.082</v>
      </c>
      <c r="K28" s="4"/>
      <c r="L28" s="40"/>
    </row>
    <row r="29" spans="1:14" ht="15">
      <c r="A29" s="60" t="s">
        <v>7</v>
      </c>
      <c r="B29" s="23">
        <f>SUM(C29:J29)</f>
        <v>16201.046999999999</v>
      </c>
      <c r="C29" s="100">
        <v>5282.065</v>
      </c>
      <c r="D29" s="39">
        <f>102.311+16.205</f>
        <v>118.516</v>
      </c>
      <c r="E29" s="89">
        <f>684.101+28.68</f>
        <v>712.781</v>
      </c>
      <c r="F29" s="64">
        <f>8561.616+1520.987</f>
        <v>10082.603</v>
      </c>
      <c r="G29" s="77">
        <v>0</v>
      </c>
      <c r="H29" s="44">
        <v>0</v>
      </c>
      <c r="I29" s="63">
        <v>0</v>
      </c>
      <c r="J29" s="57">
        <f>4.435+0.647</f>
        <v>5.082</v>
      </c>
      <c r="K29" s="33">
        <v>2236.4</v>
      </c>
      <c r="L29" s="43" t="s">
        <v>50</v>
      </c>
      <c r="N29" s="37"/>
    </row>
    <row r="30" spans="1:14" ht="24" customHeight="1">
      <c r="A30" s="60" t="s">
        <v>8</v>
      </c>
      <c r="B30" s="23">
        <f>SUM(C30:J30)</f>
        <v>16473.355</v>
      </c>
      <c r="C30" s="100">
        <v>15410.344</v>
      </c>
      <c r="D30" s="39">
        <v>22.638</v>
      </c>
      <c r="E30" s="89">
        <v>129.864</v>
      </c>
      <c r="F30" s="38">
        <v>910.509</v>
      </c>
      <c r="G30" s="77">
        <v>0</v>
      </c>
      <c r="H30" s="44">
        <v>0</v>
      </c>
      <c r="I30" s="63">
        <v>0</v>
      </c>
      <c r="J30" s="44">
        <v>0</v>
      </c>
      <c r="K30" s="33">
        <v>1298.26</v>
      </c>
      <c r="L30" s="43" t="s">
        <v>50</v>
      </c>
      <c r="N30" s="37"/>
    </row>
    <row r="31" spans="1:12" ht="15">
      <c r="A31" s="60" t="s">
        <v>9</v>
      </c>
      <c r="B31" s="23">
        <f>SUM(C31:J31)</f>
        <v>841.926</v>
      </c>
      <c r="C31" s="48">
        <v>19.092</v>
      </c>
      <c r="D31" s="39">
        <v>0</v>
      </c>
      <c r="E31" s="39">
        <v>11.311</v>
      </c>
      <c r="F31" s="39">
        <v>811.523</v>
      </c>
      <c r="G31" s="77">
        <v>0</v>
      </c>
      <c r="H31" s="44">
        <v>0</v>
      </c>
      <c r="I31" s="63">
        <v>0</v>
      </c>
      <c r="J31" s="44">
        <v>0</v>
      </c>
      <c r="K31" s="33">
        <v>1298.26</v>
      </c>
      <c r="L31" s="43" t="s">
        <v>50</v>
      </c>
    </row>
    <row r="32" spans="1:12" ht="15">
      <c r="A32" s="60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15.75">
      <c r="A33" s="83" t="s">
        <v>72</v>
      </c>
      <c r="B33" s="44">
        <f aca="true" t="shared" si="5" ref="B33:J33">SUM(B34:B37)</f>
        <v>6439.341000000001</v>
      </c>
      <c r="C33" s="44">
        <f t="shared" si="5"/>
        <v>5850.929999999999</v>
      </c>
      <c r="D33" s="44">
        <f t="shared" si="5"/>
        <v>300.82</v>
      </c>
      <c r="E33" s="44">
        <f t="shared" si="5"/>
        <v>61.706</v>
      </c>
      <c r="F33" s="44">
        <f t="shared" si="5"/>
        <v>0</v>
      </c>
      <c r="G33" s="44">
        <f t="shared" si="5"/>
        <v>0</v>
      </c>
      <c r="H33" s="44">
        <f t="shared" si="5"/>
        <v>28.844</v>
      </c>
      <c r="I33" s="44">
        <f t="shared" si="5"/>
        <v>139.826</v>
      </c>
      <c r="J33" s="44">
        <f t="shared" si="5"/>
        <v>57.215</v>
      </c>
      <c r="K33" s="33"/>
      <c r="L33" s="43"/>
    </row>
    <row r="34" spans="1:12" ht="15">
      <c r="A34" s="60" t="s">
        <v>2</v>
      </c>
      <c r="B34" s="23">
        <f>SUM(C34:J34)</f>
        <v>3834.4460000000004</v>
      </c>
      <c r="C34" s="48">
        <v>3504.782</v>
      </c>
      <c r="D34" s="39">
        <v>300.82</v>
      </c>
      <c r="E34" s="39">
        <v>0</v>
      </c>
      <c r="F34" s="39">
        <v>0</v>
      </c>
      <c r="G34" s="77">
        <v>0</v>
      </c>
      <c r="H34" s="57">
        <v>28.844</v>
      </c>
      <c r="I34" s="86">
        <v>0</v>
      </c>
      <c r="J34" s="44">
        <v>0</v>
      </c>
      <c r="K34" s="33"/>
      <c r="L34" s="43"/>
    </row>
    <row r="35" spans="1:12" ht="15">
      <c r="A35" s="60" t="s">
        <v>3</v>
      </c>
      <c r="B35" s="23">
        <f>SUM(C35:J35)</f>
        <v>1237.892</v>
      </c>
      <c r="C35" s="48">
        <v>1237.892</v>
      </c>
      <c r="D35">
        <v>0</v>
      </c>
      <c r="E35" s="39">
        <v>0</v>
      </c>
      <c r="F35" s="39">
        <v>0</v>
      </c>
      <c r="G35" s="77">
        <v>0</v>
      </c>
      <c r="H35" s="57">
        <v>0</v>
      </c>
      <c r="I35" s="86">
        <v>0</v>
      </c>
      <c r="J35" s="44">
        <v>0</v>
      </c>
      <c r="K35" s="33"/>
      <c r="L35" s="43"/>
    </row>
    <row r="36" spans="1:12" ht="15">
      <c r="A36" s="60" t="s">
        <v>4</v>
      </c>
      <c r="B36" s="23">
        <f>SUM(C36:J36)</f>
        <v>1287.14</v>
      </c>
      <c r="C36" s="47">
        <v>1106.984</v>
      </c>
      <c r="D36" s="39">
        <v>0</v>
      </c>
      <c r="E36" s="39"/>
      <c r="F36" s="39">
        <v>0</v>
      </c>
      <c r="G36" s="77">
        <v>0</v>
      </c>
      <c r="H36" s="57">
        <v>0</v>
      </c>
      <c r="I36" s="57">
        <v>132.477</v>
      </c>
      <c r="J36" s="57">
        <v>47.679</v>
      </c>
      <c r="K36" s="33"/>
      <c r="L36" s="43"/>
    </row>
    <row r="37" spans="1:12" ht="15">
      <c r="A37" s="60" t="s">
        <v>5</v>
      </c>
      <c r="B37" s="23">
        <f>SUM(C37:J37)</f>
        <v>79.863</v>
      </c>
      <c r="C37" s="84">
        <v>1.272</v>
      </c>
      <c r="D37" s="39">
        <v>0</v>
      </c>
      <c r="E37" s="39">
        <v>61.706</v>
      </c>
      <c r="F37" s="39">
        <v>0</v>
      </c>
      <c r="G37" s="77">
        <v>0</v>
      </c>
      <c r="H37" s="57">
        <v>0</v>
      </c>
      <c r="I37" s="57">
        <v>7.349</v>
      </c>
      <c r="J37" s="57">
        <v>9.536</v>
      </c>
      <c r="K37" s="33"/>
      <c r="L37" s="43"/>
    </row>
    <row r="38" spans="1:12" ht="15.75">
      <c r="A38" s="58" t="s">
        <v>6</v>
      </c>
      <c r="B38" s="23">
        <f>B39</f>
        <v>0</v>
      </c>
      <c r="C38" s="23">
        <f aca="true" t="shared" si="6" ref="C38:J38">C39</f>
        <v>0</v>
      </c>
      <c r="D38" s="23">
        <f t="shared" si="6"/>
        <v>0</v>
      </c>
      <c r="E38" s="23">
        <f t="shared" si="6"/>
        <v>0</v>
      </c>
      <c r="F38" s="23">
        <f t="shared" si="6"/>
        <v>0</v>
      </c>
      <c r="G38" s="23">
        <f t="shared" si="6"/>
        <v>0</v>
      </c>
      <c r="H38" s="23">
        <f t="shared" si="6"/>
        <v>0</v>
      </c>
      <c r="I38" s="23">
        <f t="shared" si="6"/>
        <v>0</v>
      </c>
      <c r="J38" s="23">
        <f t="shared" si="6"/>
        <v>0</v>
      </c>
      <c r="K38" s="33"/>
      <c r="L38" s="43"/>
    </row>
    <row r="39" spans="1:12" ht="15">
      <c r="A39" s="60" t="s">
        <v>8</v>
      </c>
      <c r="B39" s="23">
        <f>SUM(C39:J39)</f>
        <v>0</v>
      </c>
      <c r="C39" s="48">
        <v>0</v>
      </c>
      <c r="D39" s="39">
        <v>0</v>
      </c>
      <c r="E39" s="39">
        <v>0</v>
      </c>
      <c r="F39" s="39">
        <v>0</v>
      </c>
      <c r="G39" s="77">
        <v>0</v>
      </c>
      <c r="H39" s="44">
        <v>0</v>
      </c>
      <c r="I39" s="63">
        <v>0</v>
      </c>
      <c r="J39" s="44">
        <v>0</v>
      </c>
      <c r="K39" s="33"/>
      <c r="L39" s="43"/>
    </row>
    <row r="40" spans="1:12" ht="34.5" customHeight="1">
      <c r="A40" s="58" t="s">
        <v>29</v>
      </c>
      <c r="B40" s="46">
        <f>B33+B28+B23+B17+B38</f>
        <v>90499.014</v>
      </c>
      <c r="C40" s="46">
        <f>C28+C23+C17+C38</f>
        <v>46775.373</v>
      </c>
      <c r="D40" s="46">
        <f>D28+D23+D17+D38</f>
        <v>485.862</v>
      </c>
      <c r="E40" s="46">
        <f>+E28+E23+E17+E38</f>
        <v>5445.65</v>
      </c>
      <c r="F40" s="46">
        <f>F33+F28+F23+F17+F38</f>
        <v>30594.083</v>
      </c>
      <c r="G40" s="46">
        <f>G33+G28+G23+G17+G38</f>
        <v>0</v>
      </c>
      <c r="H40" s="46">
        <f>H28+H23+H17+H38</f>
        <v>42.228</v>
      </c>
      <c r="I40" s="46">
        <f>I23</f>
        <v>0</v>
      </c>
      <c r="J40" s="46">
        <f>J28+J23+J17+J38</f>
        <v>716.477</v>
      </c>
      <c r="K40" s="4"/>
      <c r="L40" s="40"/>
    </row>
    <row r="41" spans="2:5" ht="16.5" customHeight="1">
      <c r="B41" s="37"/>
      <c r="C41" s="37"/>
      <c r="D41" s="88"/>
      <c r="E41" s="37"/>
    </row>
    <row r="42" spans="1:10" ht="21.75" customHeight="1">
      <c r="A42" s="12"/>
      <c r="B42" s="37"/>
      <c r="C42" s="37"/>
      <c r="D42" s="37"/>
      <c r="E42" s="37"/>
      <c r="G42" s="37"/>
      <c r="H42" s="37"/>
      <c r="I42" s="37"/>
      <c r="J42" s="37"/>
    </row>
    <row r="43" spans="2:10" ht="20.25">
      <c r="B43" s="87"/>
      <c r="C43" s="37"/>
      <c r="D43" s="37"/>
      <c r="E43" s="37"/>
      <c r="F43" s="37"/>
      <c r="G43" s="37"/>
      <c r="H43" s="37"/>
      <c r="I43" s="37"/>
      <c r="J43" s="37"/>
    </row>
    <row r="44" spans="2:10" ht="20.25">
      <c r="B44" s="87"/>
      <c r="C44" s="37"/>
      <c r="D44" s="37"/>
      <c r="E44" s="37"/>
      <c r="F44" s="37"/>
      <c r="G44" s="37"/>
      <c r="H44" s="37"/>
      <c r="I44" s="37"/>
      <c r="J44" s="37"/>
    </row>
    <row r="45" spans="2:10" ht="20.25">
      <c r="B45" s="87"/>
      <c r="C45" s="37"/>
      <c r="D45" s="37"/>
      <c r="E45" s="37"/>
      <c r="F45" s="37"/>
      <c r="G45" s="37"/>
      <c r="H45" s="37"/>
      <c r="I45" s="37"/>
      <c r="J45" s="37"/>
    </row>
    <row r="46" spans="2:10" ht="20.25">
      <c r="B46" s="88"/>
      <c r="C46" s="37"/>
      <c r="D46" s="37"/>
      <c r="E46" s="37"/>
      <c r="F46" s="37"/>
      <c r="G46" s="37"/>
      <c r="H46" s="37"/>
      <c r="I46" s="37"/>
      <c r="J46" s="37"/>
    </row>
    <row r="47" spans="2:10" ht="20.25">
      <c r="B47" s="88"/>
      <c r="C47" s="37"/>
      <c r="D47" s="37"/>
      <c r="E47" s="37"/>
      <c r="F47" s="37"/>
      <c r="G47" s="37"/>
      <c r="H47" s="37"/>
      <c r="I47" s="37"/>
      <c r="J47" s="37"/>
    </row>
    <row r="48" spans="2:10" ht="20.25">
      <c r="B48" s="87"/>
      <c r="C48" s="37"/>
      <c r="D48" s="37"/>
      <c r="E48" s="37"/>
      <c r="F48" s="37"/>
      <c r="G48" s="37"/>
      <c r="H48" s="37"/>
      <c r="I48" s="37"/>
      <c r="J48" s="37"/>
    </row>
    <row r="49" spans="2:10" ht="20.25">
      <c r="B49" s="88"/>
      <c r="C49" s="37"/>
      <c r="D49" s="37"/>
      <c r="E49" s="37"/>
      <c r="F49" s="37"/>
      <c r="G49" s="37"/>
      <c r="H49" s="37"/>
      <c r="I49" s="37"/>
      <c r="J49" s="37"/>
    </row>
    <row r="50" spans="3:10" ht="12.75">
      <c r="C50" s="37"/>
      <c r="D50" s="37"/>
      <c r="E50" s="37"/>
      <c r="F50" s="37"/>
      <c r="G50" s="37"/>
      <c r="H50" s="37"/>
      <c r="I50" s="37"/>
      <c r="J50" s="37"/>
    </row>
    <row r="51" spans="3:10" ht="12.75">
      <c r="C51" s="37"/>
      <c r="D51" s="37"/>
      <c r="E51" s="37"/>
      <c r="F51" s="37"/>
      <c r="G51" s="37"/>
      <c r="H51" s="37"/>
      <c r="I51" s="37"/>
      <c r="J51" s="37"/>
    </row>
    <row r="52" spans="3:10" ht="12.75">
      <c r="C52" s="37"/>
      <c r="D52" s="37"/>
      <c r="E52" s="37"/>
      <c r="F52" s="37"/>
      <c r="G52" s="37"/>
      <c r="H52" s="37"/>
      <c r="I52" s="37"/>
      <c r="J52" s="37"/>
    </row>
    <row r="53" spans="3:10" ht="12.75">
      <c r="C53" s="37"/>
      <c r="D53" s="37"/>
      <c r="E53" s="37"/>
      <c r="F53" s="37"/>
      <c r="G53" s="37"/>
      <c r="H53" s="37"/>
      <c r="I53" s="37"/>
      <c r="J53" s="37"/>
    </row>
    <row r="54" spans="3:10" ht="12.75">
      <c r="C54" s="37"/>
      <c r="D54" s="37"/>
      <c r="E54" s="37"/>
      <c r="F54" s="37"/>
      <c r="G54" s="37"/>
      <c r="H54" s="37"/>
      <c r="I54" s="37"/>
      <c r="J54" s="37"/>
    </row>
    <row r="55" spans="3:10" ht="12.75">
      <c r="C55" s="37"/>
      <c r="D55" s="37"/>
      <c r="E55" s="37"/>
      <c r="F55" s="37"/>
      <c r="G55" s="37"/>
      <c r="H55" s="37"/>
      <c r="I55" s="37"/>
      <c r="J55" s="37"/>
    </row>
    <row r="56" spans="3:10" ht="12.75">
      <c r="C56" s="37"/>
      <c r="D56" s="37"/>
      <c r="E56" s="37"/>
      <c r="F56" s="37"/>
      <c r="G56" s="37"/>
      <c r="H56" s="37"/>
      <c r="I56" s="37"/>
      <c r="J56" s="37"/>
    </row>
    <row r="57" spans="3:10" ht="12.75">
      <c r="C57" s="37"/>
      <c r="D57" s="37"/>
      <c r="E57" s="37"/>
      <c r="F57" s="37"/>
      <c r="G57" s="37"/>
      <c r="H57" s="37"/>
      <c r="I57" s="37"/>
      <c r="J57" s="37"/>
    </row>
    <row r="58" spans="3:10" ht="12.75">
      <c r="C58" s="37"/>
      <c r="D58" s="37"/>
      <c r="E58" s="37"/>
      <c r="F58" s="37"/>
      <c r="G58" s="37"/>
      <c r="H58" s="37"/>
      <c r="I58" s="37"/>
      <c r="J58" s="37"/>
    </row>
    <row r="59" spans="3:10" ht="12.75">
      <c r="C59" s="37"/>
      <c r="D59" s="37"/>
      <c r="E59" s="37"/>
      <c r="F59" s="37"/>
      <c r="G59" s="37"/>
      <c r="H59" s="37"/>
      <c r="I59" s="37"/>
      <c r="J59" s="37"/>
    </row>
    <row r="60" spans="3:10" ht="12.75">
      <c r="C60" s="37"/>
      <c r="D60" s="37"/>
      <c r="E60" s="37"/>
      <c r="F60" s="37"/>
      <c r="G60" s="37"/>
      <c r="H60" s="37"/>
      <c r="I60" s="37"/>
      <c r="J60" s="37"/>
    </row>
    <row r="61" spans="3:10" ht="12.75">
      <c r="C61" s="37"/>
      <c r="D61" s="37"/>
      <c r="E61" s="37"/>
      <c r="F61" s="37"/>
      <c r="G61" s="37"/>
      <c r="H61" s="37"/>
      <c r="I61" s="37"/>
      <c r="J61" s="37"/>
    </row>
    <row r="62" spans="3:10" ht="12.75">
      <c r="C62" s="37"/>
      <c r="D62" s="37"/>
      <c r="E62" s="37"/>
      <c r="F62" s="37"/>
      <c r="G62" s="37"/>
      <c r="H62" s="37"/>
      <c r="I62" s="37"/>
      <c r="J62" s="37"/>
    </row>
    <row r="63" spans="3:10" ht="12.75">
      <c r="C63" s="37"/>
      <c r="D63" s="37"/>
      <c r="E63" s="37"/>
      <c r="F63" s="37"/>
      <c r="G63" s="37"/>
      <c r="H63" s="37"/>
      <c r="I63" s="37"/>
      <c r="J63" s="37"/>
    </row>
    <row r="64" spans="3:10" ht="12.75">
      <c r="C64" s="37"/>
      <c r="D64" s="37"/>
      <c r="E64" s="37"/>
      <c r="F64" s="37"/>
      <c r="G64" s="37"/>
      <c r="H64" s="37"/>
      <c r="I64" s="37"/>
      <c r="J64" s="37"/>
    </row>
    <row r="65" spans="3:10" ht="12.75">
      <c r="C65" s="37"/>
      <c r="D65" s="37"/>
      <c r="E65" s="37"/>
      <c r="F65" s="37"/>
      <c r="G65" s="37"/>
      <c r="H65" s="37"/>
      <c r="I65" s="37"/>
      <c r="J65" s="37"/>
    </row>
    <row r="66" spans="3:10" ht="12.75">
      <c r="C66" s="37"/>
      <c r="D66" s="37"/>
      <c r="E66" s="37"/>
      <c r="F66" s="37"/>
      <c r="G66" s="37"/>
      <c r="H66" s="37"/>
      <c r="I66" s="37"/>
      <c r="J66" s="37"/>
    </row>
    <row r="67" spans="3:10" ht="12.75">
      <c r="C67" s="37"/>
      <c r="D67" s="37"/>
      <c r="E67" s="37"/>
      <c r="F67" s="37"/>
      <c r="G67" s="37"/>
      <c r="H67" s="37"/>
      <c r="I67" s="37"/>
      <c r="J67" s="37"/>
    </row>
    <row r="68" spans="3:10" ht="12.75">
      <c r="C68" s="37"/>
      <c r="D68" s="37"/>
      <c r="E68" s="37"/>
      <c r="F68" s="37"/>
      <c r="G68" s="37"/>
      <c r="H68" s="37"/>
      <c r="I68" s="37"/>
      <c r="J68" s="37"/>
    </row>
    <row r="69" spans="3:10" ht="20.25">
      <c r="C69" s="87"/>
      <c r="D69" s="87"/>
      <c r="E69" s="87"/>
      <c r="F69" s="87"/>
      <c r="G69" s="87"/>
      <c r="H69" s="87"/>
      <c r="I69" s="87"/>
      <c r="J69" s="87"/>
    </row>
    <row r="70" spans="3:10" ht="20.25">
      <c r="C70" s="87"/>
      <c r="D70" s="87"/>
      <c r="E70" s="87"/>
      <c r="F70" s="87"/>
      <c r="G70" s="87"/>
      <c r="H70" s="87"/>
      <c r="I70" s="87"/>
      <c r="J70" s="87"/>
    </row>
    <row r="71" spans="3:10" ht="20.25">
      <c r="C71" s="87"/>
      <c r="D71" s="87"/>
      <c r="E71" s="87"/>
      <c r="F71" s="87"/>
      <c r="G71" s="87"/>
      <c r="H71" s="87"/>
      <c r="I71" s="87"/>
      <c r="J71" s="87"/>
    </row>
    <row r="72" ht="20.25">
      <c r="C72" s="87"/>
    </row>
    <row r="73" ht="20.25">
      <c r="C73" s="87"/>
    </row>
    <row r="74" ht="20.25">
      <c r="C74" s="87"/>
    </row>
    <row r="75" ht="20.25">
      <c r="C75" s="87"/>
    </row>
    <row r="76" ht="20.25">
      <c r="C76" s="87"/>
    </row>
    <row r="77" ht="20.25">
      <c r="C77" s="87"/>
    </row>
    <row r="78" ht="20.25">
      <c r="C78" s="87"/>
    </row>
  </sheetData>
  <sheetProtection/>
  <mergeCells count="5">
    <mergeCell ref="A1:K1"/>
    <mergeCell ref="A5:K5"/>
    <mergeCell ref="A8:A9"/>
    <mergeCell ref="B8:B9"/>
    <mergeCell ref="C8:J8"/>
  </mergeCells>
  <printOptions/>
  <pageMargins left="0.25" right="0.29" top="0.2" bottom="0.6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V24"/>
  <sheetViews>
    <sheetView zoomScale="70" zoomScaleNormal="70" zoomScaleSheetLayoutView="100" zoomScalePageLayoutView="0" workbookViewId="0" topLeftCell="A7">
      <selection activeCell="B11" sqref="B11:B14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117" t="s">
        <v>67</v>
      </c>
      <c r="B1" s="117"/>
      <c r="C1" s="117"/>
      <c r="D1" s="117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21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108" t="s">
        <v>34</v>
      </c>
      <c r="B5" s="108"/>
      <c r="C5" s="108"/>
      <c r="D5" s="108"/>
      <c r="E5" s="3"/>
      <c r="F5" s="3"/>
      <c r="G5" s="3"/>
    </row>
    <row r="6" spans="1:7" ht="33" customHeight="1">
      <c r="A6" s="16" t="s">
        <v>24</v>
      </c>
      <c r="B6" s="18" t="str">
        <f>'Полезный отпуск'!B6</f>
        <v>октябрь 2018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2" t="s">
        <v>10</v>
      </c>
      <c r="B8" s="53" t="s">
        <v>68</v>
      </c>
      <c r="C8" s="53" t="s">
        <v>30</v>
      </c>
      <c r="D8" s="53" t="s">
        <v>23</v>
      </c>
      <c r="E8" s="53" t="s">
        <v>55</v>
      </c>
      <c r="F8" s="53" t="s">
        <v>56</v>
      </c>
      <c r="G8" s="118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</row>
    <row r="9" spans="1:6" ht="15">
      <c r="A9" s="94" t="s">
        <v>37</v>
      </c>
      <c r="B9" s="95">
        <v>0</v>
      </c>
      <c r="C9" s="95">
        <f aca="true" t="shared" si="0" ref="C9:C14">B9</f>
        <v>0</v>
      </c>
      <c r="D9" s="95">
        <f aca="true" t="shared" si="1" ref="D9:D14">B9</f>
        <v>0</v>
      </c>
      <c r="E9" s="95">
        <v>0</v>
      </c>
      <c r="F9" s="95">
        <v>0</v>
      </c>
    </row>
    <row r="10" spans="1:6" ht="15">
      <c r="A10" s="94" t="s">
        <v>38</v>
      </c>
      <c r="B10" s="95">
        <v>100</v>
      </c>
      <c r="C10" s="95">
        <f t="shared" si="0"/>
        <v>100</v>
      </c>
      <c r="D10" s="95">
        <f t="shared" si="1"/>
        <v>100</v>
      </c>
      <c r="E10" s="95">
        <v>100</v>
      </c>
      <c r="F10" s="95">
        <v>100</v>
      </c>
    </row>
    <row r="11" spans="1:6" ht="21.75" customHeight="1">
      <c r="A11" s="94" t="s">
        <v>31</v>
      </c>
      <c r="B11" s="96">
        <v>2.48</v>
      </c>
      <c r="C11" s="97">
        <f t="shared" si="0"/>
        <v>2.48</v>
      </c>
      <c r="D11" s="97">
        <f t="shared" si="1"/>
        <v>2.48</v>
      </c>
      <c r="E11" s="97">
        <f>B11</f>
        <v>2.48</v>
      </c>
      <c r="F11" s="97">
        <f>B11</f>
        <v>2.48</v>
      </c>
    </row>
    <row r="12" spans="1:6" ht="45">
      <c r="A12" s="94" t="s">
        <v>44</v>
      </c>
      <c r="B12" s="96">
        <v>249.28</v>
      </c>
      <c r="C12" s="97">
        <f>B12</f>
        <v>249.28</v>
      </c>
      <c r="D12" s="97">
        <f t="shared" si="1"/>
        <v>249.28</v>
      </c>
      <c r="E12" s="97">
        <f>B12</f>
        <v>249.28</v>
      </c>
      <c r="F12" s="97">
        <f>B12</f>
        <v>249.28</v>
      </c>
    </row>
    <row r="13" spans="1:6" ht="45">
      <c r="A13" s="94" t="s">
        <v>45</v>
      </c>
      <c r="B13" s="98">
        <v>96</v>
      </c>
      <c r="C13" s="97">
        <f t="shared" si="0"/>
        <v>96</v>
      </c>
      <c r="D13" s="97">
        <f t="shared" si="1"/>
        <v>96</v>
      </c>
      <c r="E13" s="97">
        <f>B13</f>
        <v>96</v>
      </c>
      <c r="F13" s="97">
        <f>B13</f>
        <v>96</v>
      </c>
    </row>
    <row r="14" spans="1:8" ht="49.5" customHeight="1">
      <c r="A14" s="94" t="s">
        <v>73</v>
      </c>
      <c r="B14" s="96">
        <v>1377.28</v>
      </c>
      <c r="C14" s="97">
        <f t="shared" si="0"/>
        <v>1377.28</v>
      </c>
      <c r="D14" s="97">
        <f t="shared" si="1"/>
        <v>1377.28</v>
      </c>
      <c r="E14" s="97">
        <f>B14</f>
        <v>1377.28</v>
      </c>
      <c r="F14" s="97">
        <f>B14</f>
        <v>1377.28</v>
      </c>
      <c r="H14" t="s">
        <v>62</v>
      </c>
    </row>
    <row r="15" spans="1:6" ht="46.5" customHeight="1">
      <c r="A15" s="94" t="s">
        <v>46</v>
      </c>
      <c r="B15" s="97">
        <f>B11+B12+B14</f>
        <v>1629.04</v>
      </c>
      <c r="C15" s="97">
        <f>C11+C12+C14</f>
        <v>1629.04</v>
      </c>
      <c r="D15" s="97">
        <f>D11+D12+D14</f>
        <v>1629.04</v>
      </c>
      <c r="E15" s="95">
        <f>E11+E12+E14</f>
        <v>1629.04</v>
      </c>
      <c r="F15" s="95">
        <f>F11+F12+F14</f>
        <v>1629.04</v>
      </c>
    </row>
    <row r="16" spans="1:6" ht="60">
      <c r="A16" s="94" t="s">
        <v>47</v>
      </c>
      <c r="B16" s="97">
        <f>B14+B13+B11</f>
        <v>1475.76</v>
      </c>
      <c r="C16" s="97">
        <f>C14+C13+C11</f>
        <v>1475.76</v>
      </c>
      <c r="D16" s="97">
        <f>D14+D13+D11</f>
        <v>1475.76</v>
      </c>
      <c r="E16" s="95">
        <f>E14+E13+E11</f>
        <v>1475.76</v>
      </c>
      <c r="F16" s="95">
        <f>F14+F13+F11</f>
        <v>1475.76</v>
      </c>
    </row>
    <row r="18" spans="1:4" ht="48" customHeight="1">
      <c r="A18" s="119" t="s">
        <v>39</v>
      </c>
      <c r="B18" s="119"/>
      <c r="C18" s="119"/>
      <c r="D18" s="119"/>
    </row>
    <row r="20" ht="15">
      <c r="A20" s="2" t="s">
        <v>69</v>
      </c>
    </row>
    <row r="22" ht="15">
      <c r="A22" s="2" t="s">
        <v>70</v>
      </c>
    </row>
    <row r="24" ht="12.75">
      <c r="A24" s="13"/>
    </row>
  </sheetData>
  <sheetProtection/>
  <mergeCells count="11">
    <mergeCell ref="A18:D18"/>
    <mergeCell ref="I8:J8"/>
    <mergeCell ref="K8:L8"/>
    <mergeCell ref="U8:V8"/>
    <mergeCell ref="Q8:R8"/>
    <mergeCell ref="O8:P8"/>
    <mergeCell ref="A1:D1"/>
    <mergeCell ref="A5:D5"/>
    <mergeCell ref="S8:T8"/>
    <mergeCell ref="M8:N8"/>
    <mergeCell ref="G8:H8"/>
  </mergeCells>
  <printOptions/>
  <pageMargins left="0.1968503937007874" right="0.1968503937007874" top="0.984251968503937" bottom="0.7086614173228347" header="0.5118110236220472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107" t="s">
        <v>63</v>
      </c>
      <c r="B1" s="107"/>
      <c r="C1" s="107"/>
      <c r="D1" s="107"/>
      <c r="E1" s="13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21" t="s">
        <v>17</v>
      </c>
      <c r="B5" s="121"/>
      <c r="C5" s="121"/>
      <c r="D5" s="121"/>
      <c r="E5" s="17"/>
    </row>
    <row r="6" spans="1:5" ht="42" customHeight="1">
      <c r="A6" s="16" t="s">
        <v>24</v>
      </c>
      <c r="B6" s="18" t="str">
        <f>'Полезный отпуск'!B6</f>
        <v>октябрь 2018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22" t="s">
        <v>16</v>
      </c>
      <c r="B8" s="122"/>
      <c r="C8" s="122" t="s">
        <v>20</v>
      </c>
      <c r="D8" s="122"/>
    </row>
    <row r="9" spans="1:4" ht="15">
      <c r="A9" s="54" t="s">
        <v>18</v>
      </c>
      <c r="B9" s="54" t="s">
        <v>19</v>
      </c>
      <c r="C9" s="54" t="s">
        <v>18</v>
      </c>
      <c r="D9" s="54" t="s">
        <v>19</v>
      </c>
    </row>
    <row r="10" spans="1:4" ht="15">
      <c r="A10" s="20">
        <f>'Полезный отпуск'!B40</f>
        <v>90499.014</v>
      </c>
      <c r="B10" s="106">
        <v>203.50199999999998</v>
      </c>
      <c r="C10" s="19">
        <f>'Полезный отпуск'!B28</f>
        <v>33516.328</v>
      </c>
      <c r="D10" s="20">
        <f>ROUND(C10/4937*12,3)</f>
        <v>81.466</v>
      </c>
    </row>
    <row r="11" spans="1:5" ht="12.75">
      <c r="A11" s="31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20"/>
      <c r="B23" s="120"/>
      <c r="C23" s="120"/>
      <c r="D23" s="120"/>
      <c r="E23" s="12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</row>
    <row r="25" spans="1:58" ht="153.7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D8" sqref="D8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</cols>
  <sheetData>
    <row r="1" spans="1:4" ht="69" customHeight="1">
      <c r="A1" s="123" t="s">
        <v>64</v>
      </c>
      <c r="B1" s="123"/>
      <c r="C1" s="123"/>
      <c r="D1" s="123"/>
    </row>
    <row r="2" spans="1:4" ht="15">
      <c r="A2" s="24"/>
      <c r="B2" s="24"/>
      <c r="C2" s="24"/>
      <c r="D2" s="24"/>
    </row>
    <row r="3" spans="1:4" ht="15">
      <c r="A3" s="24" t="s">
        <v>15</v>
      </c>
      <c r="B3" s="24"/>
      <c r="C3" s="24"/>
      <c r="D3" s="24"/>
    </row>
    <row r="4" spans="1:4" ht="15">
      <c r="A4" s="24"/>
      <c r="B4" s="24"/>
      <c r="C4" s="24"/>
      <c r="D4" s="24"/>
    </row>
    <row r="5" spans="1:4" ht="15">
      <c r="A5" s="24"/>
      <c r="B5" s="24"/>
      <c r="C5" s="24"/>
      <c r="D5" s="24"/>
    </row>
    <row r="6" spans="1:4" ht="15">
      <c r="A6" s="24"/>
      <c r="B6" s="24"/>
      <c r="C6" s="24"/>
      <c r="D6" s="24"/>
    </row>
    <row r="7" spans="1:4" ht="15">
      <c r="A7" s="24"/>
      <c r="B7" s="24"/>
      <c r="C7" s="24"/>
      <c r="D7" s="24"/>
    </row>
    <row r="8" spans="1:4" ht="15">
      <c r="A8" s="24"/>
      <c r="B8" s="24"/>
      <c r="C8" s="24"/>
      <c r="D8" s="24"/>
    </row>
    <row r="9" spans="1:4" ht="15">
      <c r="A9" s="24"/>
      <c r="B9" s="24"/>
      <c r="C9" s="24"/>
      <c r="D9" s="24"/>
    </row>
    <row r="10" spans="1:4" ht="15">
      <c r="A10" s="24"/>
      <c r="B10" s="24"/>
      <c r="C10" s="24"/>
      <c r="D10" s="24"/>
    </row>
    <row r="11" spans="1:4" ht="15" customHeight="1">
      <c r="A11" s="132" t="s">
        <v>40</v>
      </c>
      <c r="B11" s="132"/>
      <c r="C11" s="132"/>
      <c r="D11" s="132"/>
    </row>
    <row r="12" spans="1:4" ht="24" customHeight="1">
      <c r="A12" s="25" t="s">
        <v>24</v>
      </c>
      <c r="B12" s="26" t="str">
        <f>'Полезный отпуск'!B6</f>
        <v>октябрь 2018 г.</v>
      </c>
      <c r="C12" s="24"/>
      <c r="D12" s="24"/>
    </row>
    <row r="13" spans="1:4" ht="15">
      <c r="A13" s="24"/>
      <c r="B13" s="24"/>
      <c r="C13" s="24"/>
      <c r="D13" s="24"/>
    </row>
    <row r="14" spans="1:6" ht="41.25" customHeight="1">
      <c r="A14" s="55" t="s">
        <v>32</v>
      </c>
      <c r="B14" s="56" t="s">
        <v>33</v>
      </c>
      <c r="C14" s="124" t="s">
        <v>13</v>
      </c>
      <c r="D14" s="125"/>
      <c r="F14" s="49"/>
    </row>
    <row r="15" spans="1:6" ht="15.75">
      <c r="A15" s="55" t="s">
        <v>12</v>
      </c>
      <c r="B15" s="27" t="s">
        <v>12</v>
      </c>
      <c r="C15" s="126">
        <v>645.675</v>
      </c>
      <c r="D15" s="127"/>
      <c r="F15" s="65"/>
    </row>
    <row r="16" spans="1:6" ht="15">
      <c r="A16" s="55" t="s">
        <v>36</v>
      </c>
      <c r="B16" s="27" t="s">
        <v>36</v>
      </c>
      <c r="C16" s="126">
        <v>0</v>
      </c>
      <c r="D16" s="127"/>
      <c r="F16" s="50"/>
    </row>
    <row r="17" spans="1:6" ht="18.75">
      <c r="A17" s="55" t="s">
        <v>14</v>
      </c>
      <c r="B17" s="28" t="s">
        <v>14</v>
      </c>
      <c r="C17" s="126">
        <v>0</v>
      </c>
      <c r="D17" s="127"/>
      <c r="F17" s="51"/>
    </row>
    <row r="18" spans="1:6" ht="15">
      <c r="A18" s="133" t="s">
        <v>25</v>
      </c>
      <c r="B18" s="133"/>
      <c r="C18" s="128">
        <f>SUM(C15:C17)</f>
        <v>645.675</v>
      </c>
      <c r="D18" s="129"/>
      <c r="E18" s="8"/>
      <c r="F18" s="49"/>
    </row>
    <row r="19" spans="1:5" ht="15">
      <c r="A19" s="29"/>
      <c r="B19" s="29"/>
      <c r="C19" s="30"/>
      <c r="D19" s="29"/>
      <c r="E19" s="8"/>
    </row>
    <row r="20" spans="1:4" ht="33" customHeight="1">
      <c r="A20" s="131" t="s">
        <v>57</v>
      </c>
      <c r="B20" s="131"/>
      <c r="C20" s="131"/>
      <c r="D20" s="131"/>
    </row>
    <row r="21" spans="1:4" ht="96.75" customHeight="1">
      <c r="A21" s="130" t="s">
        <v>66</v>
      </c>
      <c r="B21" s="130"/>
      <c r="C21" s="130"/>
      <c r="D21" s="130"/>
    </row>
    <row r="22" spans="1:4" ht="67.5" customHeight="1">
      <c r="A22" s="130" t="s">
        <v>65</v>
      </c>
      <c r="B22" s="130"/>
      <c r="C22" s="130"/>
      <c r="D22" s="130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1">
    <mergeCell ref="A21:D21"/>
    <mergeCell ref="A22:D22"/>
    <mergeCell ref="A20:D20"/>
    <mergeCell ref="A11:D11"/>
    <mergeCell ref="A18:B18"/>
    <mergeCell ref="A1:D1"/>
    <mergeCell ref="C14:D14"/>
    <mergeCell ref="C15:D15"/>
    <mergeCell ref="C16:D16"/>
    <mergeCell ref="C17:D17"/>
    <mergeCell ref="C18:D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23" t="s">
        <v>11</v>
      </c>
      <c r="B1" s="123"/>
      <c r="C1" s="123"/>
      <c r="D1" s="123"/>
    </row>
    <row r="2" spans="1:4" ht="15">
      <c r="A2" s="24"/>
      <c r="B2" s="24"/>
      <c r="C2" s="24"/>
      <c r="D2" s="24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октябрь 2018 г.</v>
      </c>
    </row>
    <row r="5" spans="1:4" ht="39" customHeight="1">
      <c r="A5" s="134" t="s">
        <v>74</v>
      </c>
      <c r="B5" s="134"/>
      <c r="C5" s="134"/>
      <c r="D5" s="134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Шалов Мухамед Валерьевич</cp:lastModifiedBy>
  <cp:lastPrinted>2018-09-11T05:20:58Z</cp:lastPrinted>
  <dcterms:created xsi:type="dcterms:W3CDTF">2009-10-22T06:15:03Z</dcterms:created>
  <dcterms:modified xsi:type="dcterms:W3CDTF">2019-01-18T08:12:48Z</dcterms:modified>
  <cp:category/>
  <cp:version/>
  <cp:contentType/>
  <cp:contentStatus/>
</cp:coreProperties>
</file>