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<sst xmlns="http://schemas.openxmlformats.org/spreadsheetml/2006/main" count="95" uniqueCount="62">
  <si>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</si>
  <si>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</si>
  <si>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</si>
  <si>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</si>
  <si>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</si>
  <si>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</si>
  <si>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</si>
  <si>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</si>
  <si>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</si>
  <si>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</si>
  <si>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</si>
  <si>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</si>
  <si>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</si>
  <si>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</si>
  <si>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</si>
  <si>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</si>
  <si>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</si>
  <si>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</si>
  <si>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</si>
  <si>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</si>
  <si>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</si>
  <si>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</si>
  <si>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</si>
  <si>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</si>
  <si>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</si>
  <si>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</si>
  <si>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</si>
  <si>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</si>
  <si>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</si>
  <si>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</si>
  <si>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</si>
  <si>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</si>
  <si>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</si>
  <si>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</si>
  <si>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</si>
  <si>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</si>
  <si>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</si>
  <si>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</si>
  <si>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</si>
  <si>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</si>
  <si>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</si>
  <si>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</si>
  <si>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</si>
  <si>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</si>
  <si>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</si>
  <si>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</si>
  <si>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</si>
  <si>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</si>
  <si>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</si>
  <si>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</si>
  <si>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</si>
  <si>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</si>
  <si>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</si>
  <si>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</si>
  <si>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</si>
  <si>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</si>
  <si>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</si>
  <si>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</si>
  <si>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</si>
  <si>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</si>
  <si>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январь 2020 г.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</si>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</sst>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/>
      <protection locked="0"/>
    </xf>
    <xf numFmtId="2" fontId="93" fillId="0" borderId="19" xfId="0" applyNumberFormat="1" applyFont="1" applyFill="1" applyBorder="1" applyAlignment="1" applyProtection="1">
      <alignment/>
      <protection locked="0"/>
    </xf>
    <xf numFmtId="0" fontId="93" fillId="0" borderId="19" xfId="0" applyFont="1" applyBorder="1" applyAlignment="1">
      <alignment/>
    </xf>
    <xf numFmtId="0" fontId="93" fillId="56" borderId="19" xfId="0" applyFont="1" applyFill="1" applyBorder="1" applyAlignment="1">
      <alignment/>
    </xf>
    <xf numFmtId="2" fontId="93" fillId="56" borderId="19" xfId="0" applyNumberFormat="1" applyFont="1" applyFill="1" applyBorder="1" applyAlignment="1">
      <alignment/>
    </xf>
    <xf numFmtId="0" fontId="94" fillId="32" borderId="19" xfId="0" applyFont="1" applyFill="1" applyBorder="1" applyAlignment="1" applyProtection="1">
      <alignment horizontal="right" vertical="center" wrapText="1"/>
      <protection/>
    </xf>
    <xf numFmtId="0" fontId="93" fillId="56" borderId="19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69"/>
  <sheetViews>
    <sheetView tabSelected="1" zoomScale="80" zoomScaleNormal="80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:K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19.1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33" width="7.75390625" style="0" customWidth="1"/>
  </cols>
  <sheetData>
    <row r="1" spans="1:11" ht="36" customHeight="1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5" t="s">
        <v>21</v>
      </c>
      <c r="B6" s="33" t="s">
        <v>60</v>
      </c>
      <c r="C6" s="2"/>
      <c r="D6" s="35"/>
      <c r="E6" s="35"/>
      <c r="F6" s="2" t="s">
        <v>46</v>
      </c>
      <c r="G6" s="2"/>
      <c r="H6" s="2"/>
      <c r="I6" s="2"/>
      <c r="J6" s="2"/>
      <c r="K6" s="77"/>
    </row>
    <row r="7" spans="1:11" ht="17.25" customHeight="1">
      <c r="A7" s="2"/>
      <c r="B7" s="2"/>
      <c r="C7" s="35"/>
      <c r="D7" s="35"/>
      <c r="E7" s="35"/>
      <c r="F7" s="35"/>
      <c r="G7" s="35"/>
      <c r="H7" s="35"/>
      <c r="I7" s="35"/>
      <c r="J7" s="35"/>
      <c r="K7" s="2"/>
    </row>
    <row r="8" spans="1:12" s="59" customFormat="1" ht="15" customHeight="1">
      <c r="A8" s="105" t="s">
        <v>0</v>
      </c>
      <c r="B8" s="107" t="s">
        <v>23</v>
      </c>
      <c r="C8" s="109" t="s">
        <v>24</v>
      </c>
      <c r="D8" s="110"/>
      <c r="E8" s="110"/>
      <c r="F8" s="110"/>
      <c r="G8" s="110"/>
      <c r="H8" s="110"/>
      <c r="I8" s="110"/>
      <c r="J8" s="111"/>
      <c r="K8" s="86" t="s">
        <v>1</v>
      </c>
      <c r="L8" s="87"/>
    </row>
    <row r="9" spans="1:12" s="59" customFormat="1" ht="87.75" customHeight="1">
      <c r="A9" s="106"/>
      <c r="B9" s="108"/>
      <c r="C9" s="92" t="s">
        <v>52</v>
      </c>
      <c r="D9" s="92" t="s">
        <v>45</v>
      </c>
      <c r="E9" s="93" t="s">
        <v>20</v>
      </c>
      <c r="F9" s="93" t="s">
        <v>44</v>
      </c>
      <c r="G9" s="93" t="s">
        <v>40</v>
      </c>
      <c r="H9" s="93" t="s">
        <v>36</v>
      </c>
      <c r="I9" s="93" t="s">
        <v>42</v>
      </c>
      <c r="J9" s="93" t="s">
        <v>54</v>
      </c>
      <c r="K9" s="71" t="s">
        <v>37</v>
      </c>
      <c r="L9" s="71" t="s">
        <v>39</v>
      </c>
    </row>
    <row r="10" spans="1:12" s="74" customFormat="1" ht="31.5">
      <c r="A10" s="72" t="s">
        <v>25</v>
      </c>
      <c r="B10" s="73">
        <f>B24+B25+B26+B27+B17+B34+B35+B36+B37</f>
        <v>60416.602000000006</v>
      </c>
      <c r="C10" s="73">
        <f>C24+C25+C26+C27+C17</f>
        <v>26879.304</v>
      </c>
      <c r="D10" s="73">
        <f aca="true" t="shared" si="0" ref="D10:I10">D24+D25+D26+D27+D17</f>
        <v>248.161</v>
      </c>
      <c r="E10" s="73">
        <f t="shared" si="0"/>
        <v>3058.596</v>
      </c>
      <c r="F10" s="73">
        <f t="shared" si="0"/>
        <v>22741.515</v>
      </c>
      <c r="G10" s="73">
        <f t="shared" si="0"/>
        <v>0</v>
      </c>
      <c r="H10" s="73">
        <f t="shared" si="0"/>
        <v>66.731</v>
      </c>
      <c r="I10" s="73">
        <f t="shared" si="0"/>
        <v>0</v>
      </c>
      <c r="J10" s="73">
        <f>J24+J25+J26+J27+J17+J28</f>
        <v>774.033</v>
      </c>
      <c r="K10" s="39"/>
      <c r="L10" s="39"/>
    </row>
    <row r="11" spans="1:12" ht="12.75">
      <c r="A11" s="53" t="s">
        <v>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31.5" customHeight="1">
      <c r="A12" s="54" t="s">
        <v>41</v>
      </c>
      <c r="B12" s="41">
        <f>SUM(B13:B16)</f>
        <v>126.94800000000001</v>
      </c>
      <c r="C12" s="41">
        <f aca="true" t="shared" si="1" ref="C12:J12">SUM(C13:C16)</f>
        <v>3.5689999999999995</v>
      </c>
      <c r="D12" s="41">
        <f t="shared" si="1"/>
        <v>0</v>
      </c>
      <c r="E12" s="41">
        <f t="shared" si="1"/>
        <v>2.525</v>
      </c>
      <c r="F12" s="41">
        <f t="shared" si="1"/>
        <v>8.965</v>
      </c>
      <c r="G12" s="41">
        <f t="shared" si="1"/>
        <v>0</v>
      </c>
      <c r="H12" s="41">
        <f t="shared" si="1"/>
        <v>0.12</v>
      </c>
      <c r="I12" s="41">
        <f t="shared" si="1"/>
        <v>0</v>
      </c>
      <c r="J12" s="41">
        <f t="shared" si="1"/>
        <v>111.769</v>
      </c>
      <c r="K12" s="4"/>
      <c r="L12" s="4"/>
    </row>
    <row r="13" spans="1:15" ht="15">
      <c r="A13" s="54" t="s">
        <v>2</v>
      </c>
      <c r="B13" s="22">
        <f>SUM(C13:J13)</f>
        <v>2.374</v>
      </c>
      <c r="C13" s="31">
        <v>2.254</v>
      </c>
      <c r="D13" s="41">
        <v>0</v>
      </c>
      <c r="E13" s="41">
        <v>0</v>
      </c>
      <c r="F13" s="60">
        <v>0</v>
      </c>
      <c r="G13" s="41">
        <v>0</v>
      </c>
      <c r="H13" s="60">
        <v>0.12</v>
      </c>
      <c r="I13" s="55">
        <v>0</v>
      </c>
      <c r="J13" s="22">
        <v>0</v>
      </c>
      <c r="K13" s="95">
        <v>1029174.9600000001</v>
      </c>
      <c r="L13" s="101">
        <v>71690.66</v>
      </c>
      <c r="O13" s="64"/>
    </row>
    <row r="14" spans="1:19" s="64" customFormat="1" ht="15">
      <c r="A14" s="54" t="s">
        <v>3</v>
      </c>
      <c r="B14" s="22">
        <f>SUM(C14:J14)</f>
        <v>0.166</v>
      </c>
      <c r="C14" s="31">
        <v>0.166</v>
      </c>
      <c r="D14" s="62">
        <v>0</v>
      </c>
      <c r="E14" s="62">
        <v>0</v>
      </c>
      <c r="F14" s="62">
        <v>0</v>
      </c>
      <c r="G14" s="62">
        <v>0</v>
      </c>
      <c r="H14" s="61">
        <v>0</v>
      </c>
      <c r="I14" s="67">
        <v>0</v>
      </c>
      <c r="J14" s="61">
        <v>0</v>
      </c>
      <c r="K14" s="96">
        <v>1213132.5999999999</v>
      </c>
      <c r="L14" s="63" t="s">
        <v>38</v>
      </c>
      <c r="Q14"/>
      <c r="R14"/>
      <c r="S14"/>
    </row>
    <row r="15" spans="1:15" ht="15.75">
      <c r="A15" s="54" t="s">
        <v>4</v>
      </c>
      <c r="B15" s="22">
        <f>SUM(C15:J15)</f>
        <v>12.246</v>
      </c>
      <c r="C15" s="31">
        <v>0.962</v>
      </c>
      <c r="D15" s="22">
        <v>0</v>
      </c>
      <c r="E15" s="65">
        <v>2.509</v>
      </c>
      <c r="F15" s="60">
        <v>8.775</v>
      </c>
      <c r="G15" s="66">
        <v>0</v>
      </c>
      <c r="H15" s="22">
        <v>0</v>
      </c>
      <c r="I15" s="55">
        <v>0</v>
      </c>
      <c r="J15" s="22">
        <v>0</v>
      </c>
      <c r="K15" s="95">
        <v>1378986.95</v>
      </c>
      <c r="L15" s="42" t="s">
        <v>38</v>
      </c>
      <c r="N15" s="102"/>
      <c r="O15" s="64"/>
    </row>
    <row r="16" spans="1:15" ht="15.75">
      <c r="A16" s="54" t="s">
        <v>5</v>
      </c>
      <c r="B16" s="22">
        <f>SUM(C16:J16)</f>
        <v>112.162</v>
      </c>
      <c r="C16" s="31">
        <v>0.187</v>
      </c>
      <c r="D16" s="22">
        <v>0</v>
      </c>
      <c r="E16" s="65">
        <v>0.016</v>
      </c>
      <c r="F16" s="65">
        <v>0.19</v>
      </c>
      <c r="G16" s="22">
        <v>0</v>
      </c>
      <c r="H16" s="22">
        <v>0</v>
      </c>
      <c r="I16" s="55">
        <v>0</v>
      </c>
      <c r="J16" s="88">
        <v>111.769</v>
      </c>
      <c r="K16" s="95">
        <v>1117022.9</v>
      </c>
      <c r="L16" s="42" t="s">
        <v>38</v>
      </c>
      <c r="N16" s="102"/>
      <c r="O16" s="64"/>
    </row>
    <row r="17" spans="1:15" ht="30.75">
      <c r="A17" s="54" t="s">
        <v>34</v>
      </c>
      <c r="B17" s="41">
        <f>SUM(B18:B21)</f>
        <v>10246.404999999999</v>
      </c>
      <c r="C17" s="41">
        <f aca="true" t="shared" si="2" ref="C17:J17">SUM(C18:C21)</f>
        <v>2061.996</v>
      </c>
      <c r="D17" s="41">
        <f t="shared" si="2"/>
        <v>0</v>
      </c>
      <c r="E17" s="41">
        <f t="shared" si="2"/>
        <v>1801.828</v>
      </c>
      <c r="F17" s="41">
        <f>SUM(F18:F21)</f>
        <v>6382.581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97"/>
      <c r="L17" s="4"/>
      <c r="N17" s="102"/>
      <c r="O17" s="64"/>
    </row>
    <row r="18" spans="1:15" ht="15.75">
      <c r="A18" s="54" t="s">
        <v>2</v>
      </c>
      <c r="B18" s="22">
        <f>SUM(C18:J18)</f>
        <v>1169.321</v>
      </c>
      <c r="C18" s="60">
        <v>1169.321</v>
      </c>
      <c r="D18" s="22">
        <v>0</v>
      </c>
      <c r="E18" s="41">
        <v>0</v>
      </c>
      <c r="F18" s="62">
        <v>0</v>
      </c>
      <c r="G18" s="41">
        <v>0</v>
      </c>
      <c r="H18" s="40">
        <v>0</v>
      </c>
      <c r="I18" s="55">
        <v>0</v>
      </c>
      <c r="J18" s="22">
        <v>0</v>
      </c>
      <c r="K18" s="98">
        <v>141.49</v>
      </c>
      <c r="L18" s="70">
        <v>1911.75</v>
      </c>
      <c r="N18" s="102"/>
      <c r="O18" s="64"/>
    </row>
    <row r="19" spans="1:16" s="64" customFormat="1" ht="15.75">
      <c r="A19" s="54" t="s">
        <v>3</v>
      </c>
      <c r="B19" s="61">
        <f>SUM(C19:J19)</f>
        <v>122.639</v>
      </c>
      <c r="C19" s="65">
        <v>122.639</v>
      </c>
      <c r="D19" s="61">
        <v>0</v>
      </c>
      <c r="E19" s="62">
        <v>0</v>
      </c>
      <c r="F19" s="62">
        <v>0</v>
      </c>
      <c r="G19" s="62">
        <v>0</v>
      </c>
      <c r="H19" s="22">
        <v>0</v>
      </c>
      <c r="I19" s="67">
        <v>0</v>
      </c>
      <c r="J19" s="61">
        <v>0</v>
      </c>
      <c r="K19" s="99">
        <v>180.79999999999998</v>
      </c>
      <c r="L19" s="63" t="s">
        <v>38</v>
      </c>
      <c r="N19" s="102"/>
      <c r="P19"/>
    </row>
    <row r="20" spans="1:16" ht="15.75">
      <c r="A20" s="54" t="s">
        <v>4</v>
      </c>
      <c r="B20" s="22">
        <f>SUM(C20:J20)</f>
        <v>8689.97</v>
      </c>
      <c r="C20" s="31">
        <v>641.593</v>
      </c>
      <c r="D20" s="22">
        <v>0</v>
      </c>
      <c r="E20" s="89">
        <v>1790.99</v>
      </c>
      <c r="F20" s="88">
        <v>6257.387</v>
      </c>
      <c r="G20" s="88">
        <v>0</v>
      </c>
      <c r="H20" s="22">
        <v>0</v>
      </c>
      <c r="I20" s="55">
        <v>0</v>
      </c>
      <c r="J20" s="22">
        <v>0</v>
      </c>
      <c r="K20" s="98">
        <v>365.53999999999996</v>
      </c>
      <c r="L20" s="42" t="s">
        <v>38</v>
      </c>
      <c r="N20" s="102"/>
      <c r="O20" s="64"/>
      <c r="P20" s="64"/>
    </row>
    <row r="21" spans="1:15" ht="15.75">
      <c r="A21" s="54" t="s">
        <v>5</v>
      </c>
      <c r="B21" s="22">
        <f>SUM(C21:J21)</f>
        <v>264.475</v>
      </c>
      <c r="C21" s="31">
        <v>128.443</v>
      </c>
      <c r="D21" s="22">
        <v>0</v>
      </c>
      <c r="E21" s="88">
        <v>10.838</v>
      </c>
      <c r="F21" s="88">
        <v>125.194</v>
      </c>
      <c r="G21" s="22">
        <v>0</v>
      </c>
      <c r="H21" s="22">
        <v>0</v>
      </c>
      <c r="I21" s="55">
        <v>0</v>
      </c>
      <c r="J21" s="88"/>
      <c r="K21" s="98">
        <v>533.25</v>
      </c>
      <c r="L21" s="42" t="s">
        <v>38</v>
      </c>
      <c r="N21" s="102"/>
      <c r="O21" s="64"/>
    </row>
    <row r="22" spans="1:15" ht="15.75">
      <c r="A22" s="68"/>
      <c r="B22" s="22"/>
      <c r="C22" s="31">
        <v>0</v>
      </c>
      <c r="D22" s="22"/>
      <c r="E22" s="66"/>
      <c r="F22" s="66"/>
      <c r="G22" s="22"/>
      <c r="H22" s="22"/>
      <c r="I22" s="55"/>
      <c r="J22" s="66"/>
      <c r="K22" s="98"/>
      <c r="L22" s="42"/>
      <c r="N22" s="102"/>
      <c r="O22" s="64"/>
    </row>
    <row r="23" spans="1:16" s="84" customFormat="1" ht="15.75">
      <c r="A23" s="81" t="s">
        <v>35</v>
      </c>
      <c r="B23" s="82">
        <f>SUM(B24:B27)</f>
        <v>43513.079000000005</v>
      </c>
      <c r="C23" s="82">
        <f aca="true" t="shared" si="3" ref="C23:I23">SUM(C24:C27)</f>
        <v>24817.308</v>
      </c>
      <c r="D23" s="82">
        <f t="shared" si="3"/>
        <v>248.161</v>
      </c>
      <c r="E23" s="82">
        <f t="shared" si="3"/>
        <v>1256.768</v>
      </c>
      <c r="F23" s="82">
        <f>SUM(F24:F27)</f>
        <v>16358.934000000001</v>
      </c>
      <c r="G23" s="82">
        <f t="shared" si="3"/>
        <v>0</v>
      </c>
      <c r="H23" s="82">
        <f t="shared" si="3"/>
        <v>66.731</v>
      </c>
      <c r="I23" s="82">
        <f t="shared" si="3"/>
        <v>0</v>
      </c>
      <c r="J23" s="82">
        <f>SUM(J24:J27)</f>
        <v>765.177</v>
      </c>
      <c r="K23" s="100"/>
      <c r="L23" s="83"/>
      <c r="N23" s="102"/>
      <c r="O23" s="64"/>
      <c r="P23"/>
    </row>
    <row r="24" spans="1:16" ht="15.75">
      <c r="A24" s="54" t="s">
        <v>2</v>
      </c>
      <c r="B24" s="22">
        <f>SUM(C24:J24)</f>
        <v>5073.16</v>
      </c>
      <c r="C24" s="80">
        <v>3697.221</v>
      </c>
      <c r="D24" s="37">
        <v>71.498</v>
      </c>
      <c r="E24" s="37">
        <v>0</v>
      </c>
      <c r="F24" s="46">
        <v>1237.71</v>
      </c>
      <c r="G24" s="37">
        <v>0</v>
      </c>
      <c r="H24" s="37">
        <v>66.731</v>
      </c>
      <c r="I24" s="56">
        <v>0</v>
      </c>
      <c r="J24" s="44">
        <v>0</v>
      </c>
      <c r="K24" s="95">
        <v>2189.86</v>
      </c>
      <c r="L24" s="42" t="s">
        <v>38</v>
      </c>
      <c r="N24" s="102"/>
      <c r="O24" s="64"/>
      <c r="P24" s="64"/>
    </row>
    <row r="25" spans="1:15" ht="15">
      <c r="A25" s="54" t="s">
        <v>3</v>
      </c>
      <c r="B25" s="90">
        <f>SUM(C25:J25)</f>
        <v>1423.209</v>
      </c>
      <c r="C25" s="80">
        <v>1376.241</v>
      </c>
      <c r="D25" s="38">
        <v>46.968</v>
      </c>
      <c r="E25" s="37">
        <v>0</v>
      </c>
      <c r="F25" s="37">
        <v>0</v>
      </c>
      <c r="G25" s="37">
        <v>0</v>
      </c>
      <c r="H25" s="43">
        <v>0</v>
      </c>
      <c r="I25" s="57">
        <v>0</v>
      </c>
      <c r="J25" s="43">
        <v>0</v>
      </c>
      <c r="K25" s="95">
        <v>2350.75</v>
      </c>
      <c r="L25" s="42" t="s">
        <v>38</v>
      </c>
      <c r="N25" s="36"/>
      <c r="O25" s="64"/>
    </row>
    <row r="26" spans="1:15" ht="15">
      <c r="A26" s="54" t="s">
        <v>4</v>
      </c>
      <c r="B26" s="90">
        <f>SUM(C26:J26)</f>
        <v>29171.263000000003</v>
      </c>
      <c r="C26" s="80">
        <v>15193.226</v>
      </c>
      <c r="D26" s="38">
        <v>59.47</v>
      </c>
      <c r="E26" s="80">
        <v>792.237</v>
      </c>
      <c r="F26" s="46">
        <f>18730.309-F20</f>
        <v>12472.922000000002</v>
      </c>
      <c r="G26" s="37">
        <v>0</v>
      </c>
      <c r="H26" s="43">
        <v>0</v>
      </c>
      <c r="I26" s="37">
        <v>0</v>
      </c>
      <c r="J26" s="51">
        <v>653.408</v>
      </c>
      <c r="K26" s="95">
        <v>2843.28</v>
      </c>
      <c r="L26" s="42" t="s">
        <v>38</v>
      </c>
      <c r="N26" s="36"/>
      <c r="O26" s="64"/>
    </row>
    <row r="27" spans="1:15" ht="15">
      <c r="A27" s="54" t="s">
        <v>5</v>
      </c>
      <c r="B27" s="90">
        <f>SUM(C27:J27)</f>
        <v>7845.447</v>
      </c>
      <c r="C27" s="80">
        <v>4550.62</v>
      </c>
      <c r="D27" s="38">
        <v>70.225</v>
      </c>
      <c r="E27" s="80">
        <v>464.531</v>
      </c>
      <c r="F27" s="46">
        <f>2773.496-F21</f>
        <v>2648.302</v>
      </c>
      <c r="G27" s="37">
        <v>0</v>
      </c>
      <c r="H27" s="43">
        <v>0</v>
      </c>
      <c r="I27" s="37">
        <v>0</v>
      </c>
      <c r="J27" s="51">
        <v>111.769</v>
      </c>
      <c r="K27" s="95">
        <v>3653.5</v>
      </c>
      <c r="L27" s="42" t="s">
        <v>38</v>
      </c>
      <c r="O27" s="64"/>
    </row>
    <row r="28" spans="1:12" ht="15.75">
      <c r="A28" s="52" t="s">
        <v>6</v>
      </c>
      <c r="B28" s="91">
        <f>B29+B30+B31</f>
        <v>41617.335</v>
      </c>
      <c r="C28" s="21">
        <f aca="true" t="shared" si="4" ref="C28:I28">C29+C30+C31</f>
        <v>26445.848</v>
      </c>
      <c r="D28" s="21">
        <f t="shared" si="4"/>
        <v>154.998</v>
      </c>
      <c r="E28" s="21">
        <f>E29+E30+E31</f>
        <v>1009.533</v>
      </c>
      <c r="F28" s="21">
        <f t="shared" si="4"/>
        <v>13998.1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8.856</v>
      </c>
      <c r="K28" s="97"/>
      <c r="L28" s="39"/>
    </row>
    <row r="29" spans="1:12" ht="15">
      <c r="A29" s="54" t="s">
        <v>7</v>
      </c>
      <c r="B29" s="22">
        <f>SUM(C29:J29)</f>
        <v>19339.43</v>
      </c>
      <c r="C29" s="85">
        <v>6713.523</v>
      </c>
      <c r="D29" s="38">
        <v>118.517</v>
      </c>
      <c r="E29" s="80">
        <v>904.979</v>
      </c>
      <c r="F29" s="58">
        <v>11593.555</v>
      </c>
      <c r="G29" s="69">
        <v>0</v>
      </c>
      <c r="H29" s="43">
        <v>0</v>
      </c>
      <c r="I29" s="57">
        <v>0</v>
      </c>
      <c r="J29" s="51">
        <v>8.856</v>
      </c>
      <c r="K29" s="95">
        <v>1779.16</v>
      </c>
      <c r="L29" s="42" t="s">
        <v>38</v>
      </c>
    </row>
    <row r="30" spans="1:12" ht="24" customHeight="1">
      <c r="A30" s="54" t="s">
        <v>8</v>
      </c>
      <c r="B30" s="22">
        <f>SUM(C30:J30)</f>
        <v>21148.394</v>
      </c>
      <c r="C30" s="85">
        <v>19706.632</v>
      </c>
      <c r="D30" s="38">
        <v>36.481</v>
      </c>
      <c r="E30" s="80">
        <v>90.92399999999999</v>
      </c>
      <c r="F30" s="37">
        <v>1314.357</v>
      </c>
      <c r="G30" s="69">
        <v>0</v>
      </c>
      <c r="H30" s="43">
        <v>0</v>
      </c>
      <c r="I30" s="57">
        <v>0</v>
      </c>
      <c r="J30" s="43">
        <v>0</v>
      </c>
      <c r="K30" s="95">
        <v>1200.76</v>
      </c>
      <c r="L30" s="42" t="s">
        <v>38</v>
      </c>
    </row>
    <row r="31" spans="1:12" ht="15">
      <c r="A31" s="54" t="s">
        <v>9</v>
      </c>
      <c r="B31" s="22">
        <f>SUM(C31:J31)</f>
        <v>1129.5110000000002</v>
      </c>
      <c r="C31" s="47">
        <v>25.693</v>
      </c>
      <c r="D31" s="38">
        <v>0</v>
      </c>
      <c r="E31" s="38">
        <v>13.63</v>
      </c>
      <c r="F31" s="38">
        <v>1090.188</v>
      </c>
      <c r="G31" s="69">
        <v>0</v>
      </c>
      <c r="H31" s="43">
        <v>0</v>
      </c>
      <c r="I31" s="57">
        <v>0</v>
      </c>
      <c r="J31" s="43">
        <v>0</v>
      </c>
      <c r="K31" s="95">
        <v>1200.76</v>
      </c>
      <c r="L31" s="42" t="s">
        <v>38</v>
      </c>
    </row>
    <row r="32" spans="1:14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36"/>
    </row>
    <row r="33" spans="1:12" ht="15.75">
      <c r="A33" s="75" t="s">
        <v>53</v>
      </c>
      <c r="B33" s="22">
        <f>SUM(B34:B37)</f>
        <v>6657.1179999999995</v>
      </c>
      <c r="C33" s="43">
        <f>SUM(C34:C37)</f>
        <v>4551.0509999999995</v>
      </c>
      <c r="D33" s="43">
        <f aca="true" t="shared" si="5" ref="D33:J33">SUM(D34:D37)</f>
        <v>547.891</v>
      </c>
      <c r="E33" s="43">
        <f t="shared" si="5"/>
        <v>309.301</v>
      </c>
      <c r="F33" s="43">
        <f t="shared" si="5"/>
        <v>884.79</v>
      </c>
      <c r="G33" s="43">
        <f t="shared" si="5"/>
        <v>0</v>
      </c>
      <c r="H33" s="43">
        <f t="shared" si="5"/>
        <v>19.334</v>
      </c>
      <c r="I33" s="43">
        <f t="shared" si="5"/>
        <v>176.815</v>
      </c>
      <c r="J33" s="43">
        <f t="shared" si="5"/>
        <v>167.936</v>
      </c>
      <c r="K33" s="32"/>
      <c r="L33" s="42"/>
    </row>
    <row r="34" spans="1:13" ht="15">
      <c r="A34" s="54" t="s">
        <v>2</v>
      </c>
      <c r="B34" s="22">
        <f>SUM(C34:J34)</f>
        <v>3107.069</v>
      </c>
      <c r="C34" s="47">
        <v>2539.844</v>
      </c>
      <c r="D34" s="38">
        <v>547.891</v>
      </c>
      <c r="E34" s="38">
        <v>0</v>
      </c>
      <c r="F34" s="38">
        <v>0</v>
      </c>
      <c r="G34" s="69">
        <v>0</v>
      </c>
      <c r="H34" s="51">
        <v>19.334</v>
      </c>
      <c r="I34" s="78">
        <v>0</v>
      </c>
      <c r="J34" s="43">
        <v>0</v>
      </c>
      <c r="K34" s="32"/>
      <c r="L34" s="42"/>
      <c r="M34" s="38"/>
    </row>
    <row r="35" spans="1:12" ht="15">
      <c r="A35" s="54" t="s">
        <v>3</v>
      </c>
      <c r="B35" s="22">
        <f>SUM(C35:J35)</f>
        <v>369.785</v>
      </c>
      <c r="C35" s="47">
        <v>369.785</v>
      </c>
      <c r="D35">
        <v>0</v>
      </c>
      <c r="E35" s="38">
        <v>0</v>
      </c>
      <c r="F35" s="38">
        <v>0</v>
      </c>
      <c r="G35" s="69">
        <v>0</v>
      </c>
      <c r="H35" s="51">
        <v>0</v>
      </c>
      <c r="I35" s="78">
        <v>0</v>
      </c>
      <c r="J35" s="43">
        <v>0</v>
      </c>
      <c r="K35" s="32"/>
      <c r="L35" s="42"/>
    </row>
    <row r="36" spans="1:12" ht="15">
      <c r="A36" s="54" t="s">
        <v>4</v>
      </c>
      <c r="B36" s="22">
        <f>SUM(C36:J36)</f>
        <v>3013.7909999999997</v>
      </c>
      <c r="C36" s="46">
        <v>1599.552</v>
      </c>
      <c r="D36" s="38">
        <v>0</v>
      </c>
      <c r="E36" s="38">
        <v>264.863</v>
      </c>
      <c r="F36" s="38">
        <v>884.79</v>
      </c>
      <c r="G36" s="69">
        <v>0</v>
      </c>
      <c r="H36" s="51">
        <v>0</v>
      </c>
      <c r="I36" s="51">
        <v>157.796</v>
      </c>
      <c r="J36" s="51">
        <v>106.79</v>
      </c>
      <c r="K36" s="32"/>
      <c r="L36" s="42"/>
    </row>
    <row r="37" spans="1:12" ht="15">
      <c r="A37" s="54" t="s">
        <v>5</v>
      </c>
      <c r="B37" s="22">
        <f>SUM(C37:J37)</f>
        <v>166.473</v>
      </c>
      <c r="C37" s="76">
        <v>41.87</v>
      </c>
      <c r="D37" s="38">
        <v>0</v>
      </c>
      <c r="E37" s="38">
        <v>44.438</v>
      </c>
      <c r="F37" s="38">
        <v>0</v>
      </c>
      <c r="G37" s="69">
        <v>0</v>
      </c>
      <c r="H37" s="51">
        <v>0</v>
      </c>
      <c r="I37" s="51">
        <v>19.019</v>
      </c>
      <c r="J37" s="51">
        <v>61.146</v>
      </c>
      <c r="K37" s="32"/>
      <c r="L37" s="42"/>
    </row>
    <row r="38" spans="1:12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2"/>
      <c r="L38" s="42"/>
    </row>
    <row r="39" spans="1:12" ht="15">
      <c r="A39" s="54" t="s">
        <v>8</v>
      </c>
      <c r="B39" s="22">
        <f>SUM(C39:J39)</f>
        <v>0</v>
      </c>
      <c r="C39" s="47">
        <v>0</v>
      </c>
      <c r="D39" s="38">
        <v>0</v>
      </c>
      <c r="E39" s="38">
        <v>0</v>
      </c>
      <c r="F39" s="38">
        <v>0</v>
      </c>
      <c r="G39" s="69">
        <v>0</v>
      </c>
      <c r="H39" s="43">
        <v>0</v>
      </c>
      <c r="I39" s="57">
        <v>0</v>
      </c>
      <c r="J39" s="43">
        <v>0</v>
      </c>
      <c r="K39" s="32"/>
      <c r="L39" s="42"/>
    </row>
    <row r="40" spans="1:12" ht="34.5" customHeight="1">
      <c r="A40" s="52" t="s">
        <v>26</v>
      </c>
      <c r="B40" s="45">
        <f>B33+B28+B23+B38+B17</f>
        <v>102033.937</v>
      </c>
      <c r="C40" s="45">
        <f>C33+C28+C23+C38+C17</f>
        <v>57876.203</v>
      </c>
      <c r="D40" s="45">
        <f aca="true" t="shared" si="6" ref="D40:I40">D33+D28+D23+D38+D17</f>
        <v>951.05</v>
      </c>
      <c r="E40" s="45">
        <f>E33+E28+E23+E38+E17</f>
        <v>4377.43</v>
      </c>
      <c r="F40" s="45">
        <f>F33+F28+F23+F38+F17</f>
        <v>37624.405</v>
      </c>
      <c r="G40" s="45">
        <f t="shared" si="6"/>
        <v>0</v>
      </c>
      <c r="H40" s="45">
        <f t="shared" si="6"/>
        <v>86.065</v>
      </c>
      <c r="I40" s="45">
        <f t="shared" si="6"/>
        <v>176.815</v>
      </c>
      <c r="J40" s="45">
        <f>J33+J28+J23+J38+J17</f>
        <v>941.969</v>
      </c>
      <c r="K40" s="4"/>
      <c r="L40" s="39"/>
    </row>
    <row r="41" spans="2:5" ht="16.5" customHeight="1">
      <c r="B41" s="36"/>
      <c r="C41" s="36"/>
      <c r="D41" s="79"/>
      <c r="E41" s="36"/>
    </row>
    <row r="42" ht="12.75">
      <c r="C42" s="36"/>
    </row>
    <row r="43" ht="12.75">
      <c r="C43" s="36"/>
    </row>
    <row r="44" ht="12.75">
      <c r="C44" s="36"/>
    </row>
    <row r="45" ht="12.75">
      <c r="C45" s="36"/>
    </row>
    <row r="46" ht="12.75">
      <c r="C46" s="36"/>
    </row>
    <row r="47" ht="12.75">
      <c r="C47" s="36"/>
    </row>
    <row r="48" ht="12.75">
      <c r="C48" s="36"/>
    </row>
    <row r="49" ht="12.75">
      <c r="C49" s="36"/>
    </row>
    <row r="50" ht="12.75">
      <c r="C50" s="36"/>
    </row>
    <row r="51" ht="12.75">
      <c r="C51" s="36"/>
    </row>
    <row r="52" ht="12.75">
      <c r="C52" s="36"/>
    </row>
    <row r="53" ht="12.75">
      <c r="C53" s="36"/>
    </row>
    <row r="54" ht="12.75">
      <c r="C54" s="36"/>
    </row>
    <row r="55" ht="12.75">
      <c r="C55" s="36"/>
    </row>
    <row r="56" ht="12.75">
      <c r="C56" s="36"/>
    </row>
    <row r="57" ht="12.75">
      <c r="C57" s="36"/>
    </row>
    <row r="58" ht="12.75">
      <c r="C58" s="36"/>
    </row>
    <row r="59" ht="12.75">
      <c r="C59" s="36"/>
    </row>
    <row r="60" ht="12.75">
      <c r="C60" s="36"/>
    </row>
    <row r="61" ht="12.75">
      <c r="C61" s="36"/>
    </row>
    <row r="62" ht="12.75">
      <c r="C62" s="36"/>
    </row>
    <row r="63" ht="12.75">
      <c r="C63" s="36"/>
    </row>
    <row r="64" ht="12.75">
      <c r="C64" s="36"/>
    </row>
    <row r="65" ht="12.75">
      <c r="C65" s="36"/>
    </row>
    <row r="66" ht="12.75">
      <c r="C66" s="36"/>
    </row>
    <row r="67" ht="12.75">
      <c r="C67" s="36"/>
    </row>
    <row r="68" ht="12.75">
      <c r="C68" s="36"/>
    </row>
    <row r="69" ht="12.75">
      <c r="C69" s="36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2" t="s">
        <v>51</v>
      </c>
      <c r="B1" s="112"/>
      <c r="C1" s="112"/>
      <c r="D1" s="11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4" t="s">
        <v>29</v>
      </c>
      <c r="B5" s="104"/>
      <c r="C5" s="104"/>
      <c r="D5" s="104"/>
      <c r="E5" s="3"/>
      <c r="F5" s="3"/>
      <c r="G5" s="3"/>
    </row>
    <row r="7" ht="15">
      <c r="A7" s="2" t="s">
        <v>56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3" t="s">
        <v>47</v>
      </c>
      <c r="B1" s="103"/>
      <c r="C1" s="103"/>
      <c r="D1" s="103"/>
      <c r="E1" s="12"/>
    </row>
    <row r="2" spans="1:4" ht="15">
      <c r="A2" s="2"/>
      <c r="B2" s="2"/>
      <c r="C2" s="2"/>
      <c r="D2" s="2"/>
    </row>
    <row r="3" spans="1:4" ht="15">
      <c r="A3" s="2" t="s">
        <v>57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4" t="s">
        <v>15</v>
      </c>
      <c r="B5" s="114"/>
      <c r="C5" s="114"/>
      <c r="D5" s="114"/>
      <c r="E5" s="16"/>
    </row>
    <row r="6" spans="1:5" ht="42" customHeight="1">
      <c r="A6" s="15" t="s">
        <v>21</v>
      </c>
      <c r="B6" s="17" t="str">
        <f>'Полезный отпуск'!B6</f>
        <v>январь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5" t="s">
        <v>14</v>
      </c>
      <c r="B8" s="115"/>
      <c r="C8" s="115" t="s">
        <v>18</v>
      </c>
      <c r="D8" s="115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102033.937</v>
      </c>
      <c r="B10" s="94">
        <v>233.176</v>
      </c>
      <c r="C10" s="18">
        <f>'Полезный отпуск'!B28</f>
        <v>41617.335</v>
      </c>
      <c r="D10" s="19">
        <f>ROUND(C10/4937*12,3)</f>
        <v>101.156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3"/>
      <c r="B23" s="113"/>
      <c r="C23" s="113"/>
      <c r="D23" s="113"/>
      <c r="E23" s="1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</row>
    <row r="25" spans="1:58" ht="153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2" sqref="A32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2" t="s">
        <v>48</v>
      </c>
      <c r="B1" s="122"/>
      <c r="C1" s="122"/>
      <c r="D1" s="122"/>
    </row>
    <row r="2" spans="1:4" ht="15">
      <c r="A2" s="23"/>
      <c r="B2" s="23"/>
      <c r="C2" s="23"/>
      <c r="D2" s="23"/>
    </row>
    <row r="3" spans="1:4" ht="15">
      <c r="A3" s="23" t="s">
        <v>58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8" t="s">
        <v>32</v>
      </c>
      <c r="B11" s="118"/>
      <c r="C11" s="118"/>
      <c r="D11" s="118"/>
    </row>
    <row r="12" spans="1:4" ht="24" customHeight="1">
      <c r="A12" s="24" t="s">
        <v>21</v>
      </c>
      <c r="B12" s="25" t="str">
        <f>'Полезный отпуск'!B6</f>
        <v>январь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27</v>
      </c>
      <c r="B14" s="50" t="s">
        <v>28</v>
      </c>
      <c r="C14" s="123" t="s">
        <v>12</v>
      </c>
      <c r="D14" s="124"/>
    </row>
    <row r="15" spans="1:6" ht="15">
      <c r="A15" s="49" t="s">
        <v>11</v>
      </c>
      <c r="B15" s="26" t="s">
        <v>11</v>
      </c>
      <c r="C15" s="125">
        <v>0</v>
      </c>
      <c r="D15" s="126"/>
      <c r="E15" s="120"/>
      <c r="F15" s="121"/>
    </row>
    <row r="16" spans="1:6" ht="15">
      <c r="A16" s="49" t="s">
        <v>31</v>
      </c>
      <c r="B16" s="26" t="s">
        <v>31</v>
      </c>
      <c r="C16" s="125">
        <v>0</v>
      </c>
      <c r="D16" s="126"/>
      <c r="E16" s="120"/>
      <c r="F16" s="121"/>
    </row>
    <row r="17" spans="1:6" ht="15">
      <c r="A17" s="49" t="s">
        <v>13</v>
      </c>
      <c r="B17" s="27" t="s">
        <v>13</v>
      </c>
      <c r="C17" s="125">
        <v>0</v>
      </c>
      <c r="D17" s="126"/>
      <c r="E17" s="120"/>
      <c r="F17" s="121"/>
    </row>
    <row r="18" spans="1:6" ht="15">
      <c r="A18" s="119" t="s">
        <v>22</v>
      </c>
      <c r="B18" s="119"/>
      <c r="C18" s="127">
        <f>SUM(C15:C17)</f>
        <v>0</v>
      </c>
      <c r="D18" s="128"/>
      <c r="E18" s="120"/>
      <c r="F18" s="121"/>
    </row>
    <row r="19" spans="1:5" ht="15">
      <c r="A19" s="28"/>
      <c r="B19" s="28"/>
      <c r="C19" s="29"/>
      <c r="D19" s="28"/>
      <c r="E19" s="8"/>
    </row>
    <row r="20" spans="1:4" ht="33" customHeight="1">
      <c r="A20" s="117" t="s">
        <v>43</v>
      </c>
      <c r="B20" s="117"/>
      <c r="C20" s="117"/>
      <c r="D20" s="117"/>
    </row>
    <row r="21" spans="1:4" ht="96.75" customHeight="1">
      <c r="A21" s="116" t="s">
        <v>50</v>
      </c>
      <c r="B21" s="116"/>
      <c r="C21" s="116"/>
      <c r="D21" s="116"/>
    </row>
    <row r="22" spans="1:4" ht="67.5" customHeight="1">
      <c r="A22" s="116" t="s">
        <v>49</v>
      </c>
      <c r="B22" s="116"/>
      <c r="C22" s="116"/>
      <c r="D22" s="116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2" t="s">
        <v>10</v>
      </c>
      <c r="B1" s="122"/>
      <c r="C1" s="122"/>
      <c r="D1" s="122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январь 2020 г.</v>
      </c>
    </row>
    <row r="5" spans="1:4" ht="39" customHeight="1">
      <c r="A5" s="129" t="s">
        <v>59</v>
      </c>
      <c r="B5" s="129"/>
      <c r="C5" s="129"/>
      <c r="D5" s="12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2020-02-18T10:05:57Z</cp:lastPrinted>
  <dcterms:created xsi:type="dcterms:W3CDTF">2009-10-22T06:15:03Z</dcterms:created>
  <dcterms:modified xsi:type="dcterms:W3CDTF">2020-04-23T06:27:30Z</dcterms:modified>
  <cp:category/>
  <cp:version/>
  <cp:contentType/>
  <cp:contentStatus/>
</cp:coreProperties>
</file>