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00" windowWidth="28800" windowHeight="115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отпуск'!$A$1:$E$41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<sst xmlns="http://schemas.openxmlformats.org/spreadsheetml/2006/main" count="92" uniqueCount="59">
  <si>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</si>
  <si>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</si>
  <si>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</si>
  <si>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</si>
  <si>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</si>
  <si>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</si>
  <si>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</si>
  <si>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</si>
  <si>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</si>
  <si>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</si>
  <si>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</si>
  <si>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</si>
  <si>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</si>
  <si>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</si>
  <si>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</si>
  <si>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</si>
  <si>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</si>
  <si>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</si>
  <si>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</si>
  <si>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</si>
  <si>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</si>
  <si>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</si>
  <si>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</si>
  <si>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</si>
  <si>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</si>
  <si>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</si>
  <si>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</si>
  <si>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</si>
  <si>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</si>
  <si>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</si>
  <si>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</si>
  <si>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</si>
  <si>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</si>
  <si>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</si>
  <si>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</si>
  <si>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</si>
  <si>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</si>
  <si>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</si>
  <si>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</si>
  <si>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</si>
  <si>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</si>
  <si>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</si>
  <si>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</si>
  <si>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ООО "Русэнергосбыт"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</si>
  <si>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</si>
  <si>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</si>
  <si>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</si>
  <si>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</si>
  <si>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</si>
  <si>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</si>
  <si>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</si>
  <si>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</si>
  <si>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</si>
  <si>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</si>
  <si>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</si>
  <si>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</si>
  <si>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</si>
  <si>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 xml:space="preserve">          Информация раскрываемая 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</si>
  <si>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авугст 2020 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</si>
</sst>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[$-FC19]d\ mmmm\ yyyy\ &quot;г.&quot;"/>
  </numFmts>
  <fonts count="9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2"/>
      <color indexed="30"/>
      <name val="Arial Cyr"/>
      <family val="0"/>
    </font>
    <font>
      <b/>
      <sz val="10"/>
      <color indexed="30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b/>
      <sz val="10"/>
      <color rgb="FF0070C0"/>
      <name val="Arial Cyr"/>
      <family val="0"/>
    </font>
    <font>
      <sz val="14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4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4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5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5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5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5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5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5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5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5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5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6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7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8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80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1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2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3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4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6" fontId="4" fillId="3" borderId="19">
      <alignment wrapText="1"/>
      <protection/>
    </xf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6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7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8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2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0" fillId="0" borderId="0" xfId="0" applyNumberFormat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174" fontId="3" fillId="2" borderId="19" xfId="0" applyNumberFormat="1" applyFont="1" applyFill="1" applyBorder="1" applyAlignment="1">
      <alignment/>
    </xf>
    <xf numFmtId="0" fontId="5" fillId="53" borderId="19" xfId="0" applyFont="1" applyFill="1" applyBorder="1" applyAlignment="1">
      <alignment horizontal="center" vertical="center"/>
    </xf>
    <xf numFmtId="0" fontId="31" fillId="53" borderId="19" xfId="0" applyFont="1" applyFill="1" applyBorder="1" applyAlignment="1">
      <alignment horizontal="center" vertical="center"/>
    </xf>
    <xf numFmtId="0" fontId="31" fillId="53" borderId="19" xfId="0" applyFont="1" applyFill="1" applyBorder="1" applyAlignment="1">
      <alignment horizontal="center" vertical="center" wrapText="1"/>
    </xf>
    <xf numFmtId="0" fontId="3" fillId="54" borderId="19" xfId="0" applyFont="1" applyFill="1" applyBorder="1" applyAlignment="1">
      <alignment wrapText="1"/>
    </xf>
    <xf numFmtId="0" fontId="4" fillId="54" borderId="27" xfId="0" applyFont="1" applyFill="1" applyBorder="1" applyAlignment="1" applyProtection="1">
      <alignment horizontal="left" vertical="center" wrapText="1"/>
      <protection/>
    </xf>
    <xf numFmtId="0" fontId="5" fillId="54" borderId="19" xfId="0" applyFont="1" applyFill="1" applyBorder="1" applyAlignment="1">
      <alignment horizontal="left" wrapText="1"/>
    </xf>
    <xf numFmtId="0" fontId="0" fillId="55" borderId="0" xfId="0" applyFill="1" applyAlignment="1">
      <alignment/>
    </xf>
    <xf numFmtId="0" fontId="0" fillId="0" borderId="0" xfId="0" applyFill="1" applyAlignment="1">
      <alignment/>
    </xf>
    <xf numFmtId="0" fontId="5" fillId="56" borderId="19" xfId="0" applyFont="1" applyFill="1" applyBorder="1" applyAlignment="1">
      <alignment horizontal="center" vertical="center" wrapText="1"/>
    </xf>
    <xf numFmtId="0" fontId="3" fillId="54" borderId="1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32">
      <alignment/>
      <protection/>
    </xf>
    <xf numFmtId="174" fontId="6" fillId="55" borderId="19" xfId="0" applyNumberFormat="1" applyFont="1" applyFill="1" applyBorder="1" applyAlignment="1" applyProtection="1">
      <alignment/>
      <protection locked="0"/>
    </xf>
    <xf numFmtId="0" fontId="4" fillId="54" borderId="27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56" borderId="28" xfId="0" applyFont="1" applyFill="1" applyBorder="1" applyAlignment="1">
      <alignment horizontal="center" vertical="center" wrapText="1"/>
    </xf>
    <xf numFmtId="0" fontId="5" fillId="56" borderId="29" xfId="0" applyFont="1" applyFill="1" applyBorder="1" applyAlignment="1">
      <alignment horizontal="center" vertical="center" wrapText="1"/>
    </xf>
    <xf numFmtId="174" fontId="93" fillId="55" borderId="19" xfId="0" applyNumberFormat="1" applyFont="1" applyFill="1" applyBorder="1" applyAlignment="1">
      <alignment/>
    </xf>
    <xf numFmtId="174" fontId="5" fillId="55" borderId="19" xfId="0" applyNumberFormat="1" applyFont="1" applyFill="1" applyBorder="1" applyAlignment="1">
      <alignment/>
    </xf>
    <xf numFmtId="174" fontId="3" fillId="55" borderId="19" xfId="0" applyNumberFormat="1" applyFont="1" applyFill="1" applyBorder="1" applyAlignment="1">
      <alignment/>
    </xf>
    <xf numFmtId="174" fontId="6" fillId="0" borderId="19" xfId="0" applyNumberFormat="1" applyFont="1" applyBorder="1" applyAlignment="1" applyProtection="1">
      <alignment horizontal="center" vertical="center"/>
      <protection locked="0"/>
    </xf>
    <xf numFmtId="0" fontId="94" fillId="0" borderId="19" xfId="0" applyFont="1" applyBorder="1" applyAlignment="1" applyProtection="1">
      <alignment/>
      <protection locked="0"/>
    </xf>
    <xf numFmtId="0" fontId="94" fillId="0" borderId="19" xfId="0" applyFont="1" applyBorder="1" applyAlignment="1">
      <alignment/>
    </xf>
    <xf numFmtId="0" fontId="94" fillId="55" borderId="19" xfId="0" applyFont="1" applyFill="1" applyBorder="1" applyAlignment="1">
      <alignment/>
    </xf>
    <xf numFmtId="2" fontId="94" fillId="55" borderId="19" xfId="0" applyNumberFormat="1" applyFont="1" applyFill="1" applyBorder="1" applyAlignment="1">
      <alignment/>
    </xf>
    <xf numFmtId="0" fontId="95" fillId="32" borderId="19" xfId="0" applyFont="1" applyFill="1" applyBorder="1" applyAlignment="1" applyProtection="1">
      <alignment horizontal="right" vertical="center" wrapText="1"/>
      <protection/>
    </xf>
    <xf numFmtId="0" fontId="94" fillId="55" borderId="19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5" fillId="55" borderId="0" xfId="0" applyFont="1" applyFill="1" applyAlignment="1">
      <alignment/>
    </xf>
    <xf numFmtId="174" fontId="5" fillId="55" borderId="0" xfId="0" applyNumberFormat="1" applyFont="1" applyFill="1" applyAlignment="1">
      <alignment/>
    </xf>
    <xf numFmtId="177" fontId="3" fillId="55" borderId="30" xfId="0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/>
    </xf>
    <xf numFmtId="174" fontId="5" fillId="55" borderId="19" xfId="0" applyNumberFormat="1" applyFont="1" applyFill="1" applyBorder="1" applyAlignment="1" applyProtection="1">
      <alignment/>
      <protection locked="0"/>
    </xf>
    <xf numFmtId="174" fontId="93" fillId="55" borderId="19" xfId="0" applyNumberFormat="1" applyFont="1" applyFill="1" applyBorder="1" applyAlignment="1" applyProtection="1">
      <alignment/>
      <protection locked="0"/>
    </xf>
    <xf numFmtId="2" fontId="5" fillId="55" borderId="19" xfId="0" applyNumberFormat="1" applyFont="1" applyFill="1" applyBorder="1" applyAlignment="1">
      <alignment/>
    </xf>
    <xf numFmtId="174" fontId="6" fillId="55" borderId="19" xfId="0" applyNumberFormat="1" applyFont="1" applyFill="1" applyBorder="1" applyAlignment="1">
      <alignment/>
    </xf>
    <xf numFmtId="174" fontId="3" fillId="55" borderId="19" xfId="0" applyNumberFormat="1" applyFont="1" applyFill="1" applyBorder="1" applyAlignment="1" applyProtection="1">
      <alignment horizontal="right" vertical="center" wrapText="1"/>
      <protection/>
    </xf>
    <xf numFmtId="2" fontId="5" fillId="55" borderId="19" xfId="0" applyNumberFormat="1" applyFont="1" applyFill="1" applyBorder="1" applyAlignment="1" applyProtection="1">
      <alignment/>
      <protection locked="0"/>
    </xf>
    <xf numFmtId="0" fontId="6" fillId="55" borderId="19" xfId="0" applyFont="1" applyFill="1" applyBorder="1" applyAlignment="1" applyProtection="1">
      <alignment/>
      <protection locked="0"/>
    </xf>
    <xf numFmtId="174" fontId="5" fillId="55" borderId="19" xfId="0" applyNumberFormat="1" applyFont="1" applyFill="1" applyBorder="1" applyAlignment="1" applyProtection="1">
      <alignment horizontal="right"/>
      <protection locked="0"/>
    </xf>
    <xf numFmtId="2" fontId="5" fillId="55" borderId="19" xfId="0" applyNumberFormat="1" applyFont="1" applyFill="1" applyBorder="1" applyAlignment="1" applyProtection="1">
      <alignment horizontal="right"/>
      <protection locked="0"/>
    </xf>
    <xf numFmtId="174" fontId="93" fillId="55" borderId="19" xfId="0" applyNumberFormat="1" applyFont="1" applyFill="1" applyBorder="1" applyAlignment="1" applyProtection="1">
      <alignment horizontal="right"/>
      <protection locked="0"/>
    </xf>
    <xf numFmtId="2" fontId="93" fillId="55" borderId="19" xfId="0" applyNumberFormat="1" applyFont="1" applyFill="1" applyBorder="1" applyAlignment="1" applyProtection="1">
      <alignment horizontal="right"/>
      <protection locked="0"/>
    </xf>
    <xf numFmtId="174" fontId="0" fillId="55" borderId="0" xfId="0" applyNumberFormat="1" applyFill="1" applyAlignment="1">
      <alignment/>
    </xf>
    <xf numFmtId="0" fontId="69" fillId="55" borderId="0" xfId="0" applyFont="1" applyFill="1" applyAlignment="1">
      <alignment/>
    </xf>
    <xf numFmtId="0" fontId="6" fillId="55" borderId="31" xfId="0" applyFont="1" applyFill="1" applyBorder="1" applyAlignment="1" applyProtection="1">
      <alignment/>
      <protection locked="0"/>
    </xf>
    <xf numFmtId="0" fontId="5" fillId="55" borderId="19" xfId="0" applyFont="1" applyFill="1" applyBorder="1" applyAlignment="1">
      <alignment horizontal="left" wrapText="1"/>
    </xf>
    <xf numFmtId="0" fontId="5" fillId="55" borderId="19" xfId="0" applyFont="1" applyFill="1" applyBorder="1" applyAlignment="1" applyProtection="1">
      <alignment horizontal="center"/>
      <protection locked="0"/>
    </xf>
    <xf numFmtId="174" fontId="83" fillId="55" borderId="0" xfId="0" applyNumberFormat="1" applyFont="1" applyFill="1" applyBorder="1" applyAlignment="1">
      <alignment/>
    </xf>
    <xf numFmtId="4" fontId="0" fillId="55" borderId="0" xfId="0" applyNumberFormat="1" applyFill="1" applyAlignment="1">
      <alignment/>
    </xf>
    <xf numFmtId="0" fontId="3" fillId="55" borderId="19" xfId="0" applyFont="1" applyFill="1" applyBorder="1" applyAlignment="1">
      <alignment horizontal="left" wrapText="1"/>
    </xf>
    <xf numFmtId="0" fontId="5" fillId="55" borderId="19" xfId="0" applyFont="1" applyFill="1" applyBorder="1" applyAlignment="1">
      <alignment/>
    </xf>
    <xf numFmtId="2" fontId="94" fillId="55" borderId="19" xfId="0" applyNumberFormat="1" applyFont="1" applyFill="1" applyBorder="1" applyAlignment="1" applyProtection="1">
      <alignment/>
      <protection locked="0"/>
    </xf>
    <xf numFmtId="0" fontId="83" fillId="55" borderId="0" xfId="0" applyFont="1" applyFill="1" applyBorder="1" applyAlignment="1">
      <alignment/>
    </xf>
    <xf numFmtId="4" fontId="96" fillId="55" borderId="19" xfId="0" applyNumberFormat="1" applyFont="1" applyFill="1" applyBorder="1" applyAlignment="1">
      <alignment horizontal="center" vertical="center" wrapText="1"/>
    </xf>
    <xf numFmtId="0" fontId="5" fillId="55" borderId="29" xfId="0" applyFont="1" applyFill="1" applyBorder="1" applyAlignment="1">
      <alignment horizontal="left" wrapText="1"/>
    </xf>
    <xf numFmtId="174" fontId="3" fillId="57" borderId="19" xfId="0" applyNumberFormat="1" applyFont="1" applyFill="1" applyBorder="1" applyAlignment="1">
      <alignment horizontal="center"/>
    </xf>
    <xf numFmtId="176" fontId="6" fillId="55" borderId="19" xfId="0" applyNumberFormat="1" applyFont="1" applyFill="1" applyBorder="1" applyAlignment="1" applyProtection="1">
      <alignment/>
      <protection locked="0"/>
    </xf>
    <xf numFmtId="0" fontId="5" fillId="57" borderId="19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6" borderId="30" xfId="0" applyFont="1" applyFill="1" applyBorder="1" applyAlignment="1">
      <alignment horizontal="center" vertical="center"/>
    </xf>
    <xf numFmtId="0" fontId="3" fillId="56" borderId="32" xfId="0" applyFont="1" applyFill="1" applyBorder="1" applyAlignment="1">
      <alignment horizontal="center" vertical="center"/>
    </xf>
    <xf numFmtId="177" fontId="3" fillId="56" borderId="30" xfId="0" applyNumberFormat="1" applyFont="1" applyFill="1" applyBorder="1" applyAlignment="1">
      <alignment horizontal="center" vertical="center" wrapText="1"/>
    </xf>
    <xf numFmtId="177" fontId="3" fillId="56" borderId="32" xfId="0" applyNumberFormat="1" applyFont="1" applyFill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/>
    </xf>
    <xf numFmtId="0" fontId="5" fillId="56" borderId="33" xfId="0" applyFont="1" applyFill="1" applyBorder="1" applyAlignment="1">
      <alignment horizontal="center"/>
    </xf>
    <xf numFmtId="0" fontId="5" fillId="56" borderId="29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3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3" borderId="28" xfId="0" applyFont="1" applyFill="1" applyBorder="1" applyAlignment="1">
      <alignment horizontal="center" vertical="center" wrapText="1"/>
    </xf>
    <xf numFmtId="0" fontId="31" fillId="53" borderId="29" xfId="0" applyFont="1" applyFill="1" applyBorder="1" applyAlignment="1">
      <alignment horizontal="center" vertical="center" wrapText="1"/>
    </xf>
    <xf numFmtId="174" fontId="68" fillId="0" borderId="28" xfId="0" applyNumberFormat="1" applyFont="1" applyBorder="1" applyAlignment="1">
      <alignment horizontal="center" vertical="center"/>
    </xf>
    <xf numFmtId="174" fontId="68" fillId="0" borderId="29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174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wrapText="1"/>
    </xf>
    <xf numFmtId="175" fontId="5" fillId="55" borderId="19" xfId="0" applyNumberFormat="1" applyFont="1" applyFill="1" applyBorder="1" applyAlignment="1" applyProtection="1">
      <alignment/>
      <protection locked="0"/>
    </xf>
    <xf numFmtId="0" fontId="5" fillId="55" borderId="19" xfId="0" applyFont="1" applyFill="1" applyBorder="1" applyAlignment="1" applyProtection="1">
      <alignment/>
      <protection locked="0"/>
    </xf>
    <xf numFmtId="174" fontId="0" fillId="55" borderId="0" xfId="0" applyNumberFormat="1" applyFont="1" applyFill="1" applyAlignment="1">
      <alignment/>
    </xf>
    <xf numFmtId="0" fontId="0" fillId="55" borderId="0" xfId="0" applyFont="1" applyFill="1" applyAlignment="1">
      <alignment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P61"/>
  <sheetViews>
    <sheetView tabSelected="1" zoomScaleSheetLayoutView="100" zoomScalePageLayoutView="0" workbookViewId="0" topLeftCell="A1">
      <pane xSplit="1" ySplit="10" topLeftCell="B3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L40" sqref="L40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43" customWidth="1"/>
    <col min="4" max="4" width="26.75390625" style="43" customWidth="1"/>
    <col min="5" max="5" width="20.00390625" style="129" customWidth="1"/>
    <col min="6" max="6" width="16.375" style="43" customWidth="1"/>
    <col min="7" max="7" width="19.00390625" style="43" customWidth="1"/>
    <col min="8" max="8" width="19.625" style="43" customWidth="1"/>
    <col min="9" max="9" width="21.625" style="0" customWidth="1"/>
    <col min="10" max="10" width="13.375" style="0" customWidth="1"/>
    <col min="11" max="11" width="4.75390625" style="0" customWidth="1"/>
    <col min="12" max="12" width="13.375" style="0" customWidth="1"/>
    <col min="13" max="13" width="12.25390625" style="0" customWidth="1"/>
    <col min="14" max="14" width="11.25390625" style="0" customWidth="1"/>
    <col min="15" max="15" width="12.875" style="0" customWidth="1"/>
    <col min="16" max="31" width="7.75390625" style="0" customWidth="1"/>
  </cols>
  <sheetData>
    <row r="1" spans="1:9" ht="36" customHeight="1">
      <c r="A1" s="99" t="s">
        <v>57</v>
      </c>
      <c r="B1" s="99"/>
      <c r="C1" s="99"/>
      <c r="D1" s="99"/>
      <c r="E1" s="99"/>
      <c r="F1" s="99"/>
      <c r="G1" s="99"/>
      <c r="H1" s="99"/>
      <c r="I1" s="99"/>
    </row>
    <row r="2" spans="1:9" ht="9.75" customHeight="1" hidden="1">
      <c r="A2" s="2"/>
      <c r="B2" s="2"/>
      <c r="C2" s="68"/>
      <c r="D2" s="68"/>
      <c r="E2" s="68"/>
      <c r="F2" s="68"/>
      <c r="G2" s="68"/>
      <c r="H2" s="68"/>
      <c r="I2" s="2"/>
    </row>
    <row r="3" spans="1:9" ht="15">
      <c r="A3" s="2" t="s">
        <v>52</v>
      </c>
      <c r="B3" s="2"/>
      <c r="C3" s="68"/>
      <c r="D3" s="68"/>
      <c r="E3" s="68"/>
      <c r="F3" s="68"/>
      <c r="G3" s="68"/>
      <c r="H3" s="68"/>
      <c r="I3" s="2"/>
    </row>
    <row r="4" spans="1:9" ht="0.75" customHeight="1">
      <c r="A4" s="2"/>
      <c r="B4" s="2"/>
      <c r="C4" s="68"/>
      <c r="D4" s="68"/>
      <c r="E4" s="68"/>
      <c r="F4" s="68"/>
      <c r="G4" s="68"/>
      <c r="H4" s="68"/>
      <c r="I4" s="2"/>
    </row>
    <row r="5" spans="1:12" ht="17.25" customHeight="1">
      <c r="A5" s="100" t="s">
        <v>30</v>
      </c>
      <c r="B5" s="100"/>
      <c r="C5" s="100"/>
      <c r="D5" s="100"/>
      <c r="E5" s="100"/>
      <c r="F5" s="100"/>
      <c r="G5" s="100"/>
      <c r="H5" s="100"/>
      <c r="I5" s="100"/>
      <c r="L5" s="33"/>
    </row>
    <row r="6" spans="1:12" ht="19.5" customHeight="1">
      <c r="A6" s="15" t="s">
        <v>21</v>
      </c>
      <c r="B6" s="31" t="s">
        <v>58</v>
      </c>
      <c r="C6" s="68"/>
      <c r="D6" s="69"/>
      <c r="E6" s="69"/>
      <c r="F6" s="68"/>
      <c r="G6" s="68"/>
      <c r="H6" s="68"/>
      <c r="I6" s="48"/>
      <c r="L6" s="33"/>
    </row>
    <row r="7" spans="1:9" ht="17.25" customHeight="1">
      <c r="A7" s="2"/>
      <c r="B7" s="2"/>
      <c r="C7" s="69"/>
      <c r="D7" s="69"/>
      <c r="E7" s="69"/>
      <c r="F7" s="69"/>
      <c r="G7" s="69"/>
      <c r="H7" s="69"/>
      <c r="I7" s="2"/>
    </row>
    <row r="8" spans="1:10" s="43" customFormat="1" ht="15" customHeight="1">
      <c r="A8" s="101" t="s">
        <v>0</v>
      </c>
      <c r="B8" s="103" t="s">
        <v>23</v>
      </c>
      <c r="C8" s="105" t="s">
        <v>24</v>
      </c>
      <c r="D8" s="106"/>
      <c r="E8" s="106"/>
      <c r="F8" s="106"/>
      <c r="G8" s="106"/>
      <c r="H8" s="107"/>
      <c r="I8" s="54" t="s">
        <v>1</v>
      </c>
      <c r="J8" s="55"/>
    </row>
    <row r="9" spans="1:10" s="43" customFormat="1" ht="87.75" customHeight="1">
      <c r="A9" s="102"/>
      <c r="B9" s="104"/>
      <c r="C9" s="70" t="s">
        <v>49</v>
      </c>
      <c r="D9" s="70" t="s">
        <v>43</v>
      </c>
      <c r="E9" s="70" t="s">
        <v>20</v>
      </c>
      <c r="F9" s="70" t="s">
        <v>36</v>
      </c>
      <c r="G9" s="70" t="s">
        <v>41</v>
      </c>
      <c r="H9" s="70" t="s">
        <v>51</v>
      </c>
      <c r="I9" s="45" t="s">
        <v>37</v>
      </c>
      <c r="J9" s="45" t="s">
        <v>39</v>
      </c>
    </row>
    <row r="10" spans="1:10" s="47" customFormat="1" ht="31.5">
      <c r="A10" s="46" t="s">
        <v>25</v>
      </c>
      <c r="B10" s="96">
        <f>B24+B25+B26+B27+B17+B34+B35+B36+B37</f>
        <v>54906.18200000001</v>
      </c>
      <c r="C10" s="96">
        <f aca="true" t="shared" si="0" ref="C10:H10">C24+C25+C26+C27+C17</f>
        <v>45554.78</v>
      </c>
      <c r="D10" s="96">
        <f t="shared" si="0"/>
        <v>438.344</v>
      </c>
      <c r="E10" s="96">
        <f t="shared" si="0"/>
        <v>2379.247000000003</v>
      </c>
      <c r="F10" s="96">
        <f t="shared" si="0"/>
        <v>38.221</v>
      </c>
      <c r="G10" s="96">
        <f t="shared" si="0"/>
        <v>0</v>
      </c>
      <c r="H10" s="96">
        <f t="shared" si="0"/>
        <v>565.336</v>
      </c>
      <c r="I10" s="98"/>
      <c r="J10" s="98"/>
    </row>
    <row r="11" spans="1:10" ht="12.75">
      <c r="A11" s="41" t="s">
        <v>33</v>
      </c>
      <c r="B11" s="32"/>
      <c r="C11" s="71"/>
      <c r="D11" s="71"/>
      <c r="E11" s="71"/>
      <c r="F11" s="71"/>
      <c r="G11" s="71"/>
      <c r="H11" s="71"/>
      <c r="I11" s="32"/>
      <c r="J11" s="32"/>
    </row>
    <row r="12" spans="1:10" s="43" customFormat="1" ht="31.5" customHeight="1">
      <c r="A12" s="86" t="s">
        <v>40</v>
      </c>
      <c r="B12" s="72">
        <f>SUM(B13:B16)</f>
        <v>12.055</v>
      </c>
      <c r="C12" s="72">
        <v>8.42</v>
      </c>
      <c r="D12" s="72">
        <f>SUM(D13:D16)</f>
        <v>0</v>
      </c>
      <c r="E12" s="72">
        <f>SUM(E13:E16)</f>
        <v>3.055</v>
      </c>
      <c r="F12" s="72">
        <f>SUM(F13:F16)</f>
        <v>0.071</v>
      </c>
      <c r="G12" s="72">
        <f>SUM(G13:G16)</f>
        <v>0</v>
      </c>
      <c r="H12" s="72">
        <f>SUM(H13:H16)</f>
        <v>0.06</v>
      </c>
      <c r="I12" s="91"/>
      <c r="J12" s="91"/>
    </row>
    <row r="13" spans="1:10" s="43" customFormat="1" ht="15">
      <c r="A13" s="86" t="s">
        <v>2</v>
      </c>
      <c r="B13" s="57">
        <f>SUM(C13:H13)</f>
        <v>4.805999999999999</v>
      </c>
      <c r="C13" s="49">
        <v>2.662</v>
      </c>
      <c r="D13" s="72">
        <v>0</v>
      </c>
      <c r="E13" s="72">
        <v>2.073</v>
      </c>
      <c r="F13" s="73">
        <v>0.071</v>
      </c>
      <c r="G13" s="74">
        <v>0</v>
      </c>
      <c r="H13" s="57">
        <v>0</v>
      </c>
      <c r="I13" s="65">
        <v>1060050.21</v>
      </c>
      <c r="J13" s="65">
        <v>75653.94</v>
      </c>
    </row>
    <row r="14" spans="1:10" s="43" customFormat="1" ht="15">
      <c r="A14" s="86" t="s">
        <v>3</v>
      </c>
      <c r="B14" s="57">
        <f>SUM(C14:H14)</f>
        <v>0</v>
      </c>
      <c r="C14" s="49">
        <v>0</v>
      </c>
      <c r="D14" s="72">
        <v>0</v>
      </c>
      <c r="E14" s="72">
        <v>0</v>
      </c>
      <c r="F14" s="57">
        <v>0</v>
      </c>
      <c r="G14" s="74">
        <v>0</v>
      </c>
      <c r="H14" s="57">
        <v>0</v>
      </c>
      <c r="I14" s="92">
        <v>1249526.58</v>
      </c>
      <c r="J14" s="87" t="s">
        <v>38</v>
      </c>
    </row>
    <row r="15" spans="1:12" s="43" customFormat="1" ht="15.75">
      <c r="A15" s="86" t="s">
        <v>4</v>
      </c>
      <c r="B15" s="57">
        <f>SUM(C15:H15)</f>
        <v>6.785</v>
      </c>
      <c r="C15" s="49">
        <v>5.822</v>
      </c>
      <c r="D15" s="57">
        <v>0</v>
      </c>
      <c r="E15" s="72">
        <v>0.963</v>
      </c>
      <c r="F15" s="57">
        <v>0</v>
      </c>
      <c r="G15" s="74">
        <v>0</v>
      </c>
      <c r="H15" s="57">
        <v>0</v>
      </c>
      <c r="I15" s="65">
        <v>1420356.56</v>
      </c>
      <c r="J15" s="87" t="s">
        <v>38</v>
      </c>
      <c r="L15" s="93"/>
    </row>
    <row r="16" spans="1:12" s="43" customFormat="1" ht="15.75">
      <c r="A16" s="86" t="s">
        <v>5</v>
      </c>
      <c r="B16" s="57">
        <f>SUM(C16:H16)</f>
        <v>0.464</v>
      </c>
      <c r="C16" s="49">
        <v>0.385</v>
      </c>
      <c r="D16" s="57">
        <v>0</v>
      </c>
      <c r="E16" s="72">
        <v>0.019</v>
      </c>
      <c r="F16" s="57">
        <v>0</v>
      </c>
      <c r="G16" s="74">
        <v>0</v>
      </c>
      <c r="H16" s="56">
        <v>0.06</v>
      </c>
      <c r="I16" s="65">
        <v>1150533.59</v>
      </c>
      <c r="J16" s="87" t="s">
        <v>38</v>
      </c>
      <c r="L16" s="93"/>
    </row>
    <row r="17" spans="1:12" s="43" customFormat="1" ht="30.75">
      <c r="A17" s="86" t="s">
        <v>34</v>
      </c>
      <c r="B17" s="72">
        <f aca="true" t="shared" si="1" ref="B17:H17">SUM(B18:B21)</f>
        <v>7957.906</v>
      </c>
      <c r="C17" s="72">
        <f t="shared" si="1"/>
        <v>5843.0160000000005</v>
      </c>
      <c r="D17" s="72">
        <f t="shared" si="1"/>
        <v>0</v>
      </c>
      <c r="E17" s="72">
        <f t="shared" si="1"/>
        <v>2047.781</v>
      </c>
      <c r="F17" s="72">
        <f t="shared" si="1"/>
        <v>38.221</v>
      </c>
      <c r="G17" s="72">
        <f t="shared" si="1"/>
        <v>0</v>
      </c>
      <c r="H17" s="72">
        <f t="shared" si="1"/>
        <v>28.888</v>
      </c>
      <c r="I17" s="62"/>
      <c r="J17" s="91"/>
      <c r="L17" s="93"/>
    </row>
    <row r="18" spans="1:12" s="43" customFormat="1" ht="18.75">
      <c r="A18" s="86" t="s">
        <v>2</v>
      </c>
      <c r="B18" s="57">
        <f>SUM(C18:H18)</f>
        <v>3145.6349999999998</v>
      </c>
      <c r="C18" s="73">
        <v>1740.464</v>
      </c>
      <c r="D18" s="57">
        <v>0</v>
      </c>
      <c r="E18" s="72">
        <v>1366.95</v>
      </c>
      <c r="F18" s="75">
        <v>38.221</v>
      </c>
      <c r="G18" s="74">
        <v>0</v>
      </c>
      <c r="H18" s="57">
        <v>0</v>
      </c>
      <c r="I18" s="62">
        <v>149.41</v>
      </c>
      <c r="J18" s="94">
        <v>2230.71</v>
      </c>
      <c r="L18" s="93"/>
    </row>
    <row r="19" spans="1:15" s="43" customFormat="1" ht="15.75">
      <c r="A19" s="86" t="s">
        <v>3</v>
      </c>
      <c r="B19" s="57">
        <f>SUM(C19:H19)</f>
        <v>0</v>
      </c>
      <c r="C19" s="73">
        <v>0</v>
      </c>
      <c r="D19" s="57">
        <v>0</v>
      </c>
      <c r="E19" s="72">
        <v>0</v>
      </c>
      <c r="F19" s="57">
        <v>0</v>
      </c>
      <c r="G19" s="74">
        <v>0</v>
      </c>
      <c r="H19" s="57">
        <v>0</v>
      </c>
      <c r="I19" s="63">
        <v>190.92</v>
      </c>
      <c r="J19" s="87" t="s">
        <v>38</v>
      </c>
      <c r="L19" s="93"/>
      <c r="O19" s="89"/>
    </row>
    <row r="20" spans="1:15" s="43" customFormat="1" ht="15.75">
      <c r="A20" s="86" t="s">
        <v>4</v>
      </c>
      <c r="B20" s="57">
        <f>SUM(C20:H20)</f>
        <v>4520.3099999999995</v>
      </c>
      <c r="C20" s="49">
        <v>3851.904</v>
      </c>
      <c r="D20" s="57">
        <v>0</v>
      </c>
      <c r="E20" s="72">
        <v>668.406</v>
      </c>
      <c r="F20" s="57">
        <v>0</v>
      </c>
      <c r="G20" s="74">
        <v>0</v>
      </c>
      <c r="H20" s="56">
        <v>0</v>
      </c>
      <c r="I20" s="62">
        <v>386.01</v>
      </c>
      <c r="J20" s="87" t="s">
        <v>38</v>
      </c>
      <c r="L20" s="93"/>
      <c r="O20" s="89"/>
    </row>
    <row r="21" spans="1:12" s="43" customFormat="1" ht="15.75">
      <c r="A21" s="86" t="s">
        <v>5</v>
      </c>
      <c r="B21" s="57">
        <f>SUM(C21:H21)</f>
        <v>291.96099999999996</v>
      </c>
      <c r="C21" s="49">
        <v>250.648</v>
      </c>
      <c r="D21" s="57">
        <v>0</v>
      </c>
      <c r="E21" s="57">
        <v>12.425</v>
      </c>
      <c r="F21" s="57">
        <v>0</v>
      </c>
      <c r="G21" s="74">
        <v>0</v>
      </c>
      <c r="H21" s="56">
        <v>28.888</v>
      </c>
      <c r="I21" s="62">
        <v>563.11</v>
      </c>
      <c r="J21" s="87" t="s">
        <v>38</v>
      </c>
      <c r="L21" s="93"/>
    </row>
    <row r="22" spans="1:15" s="43" customFormat="1" ht="15.75">
      <c r="A22" s="95"/>
      <c r="B22" s="57"/>
      <c r="C22" s="49">
        <v>0</v>
      </c>
      <c r="D22" s="57"/>
      <c r="E22" s="57">
        <v>0</v>
      </c>
      <c r="F22" s="57"/>
      <c r="G22" s="74"/>
      <c r="H22" s="56"/>
      <c r="I22" s="62"/>
      <c r="J22" s="87"/>
      <c r="L22" s="88"/>
      <c r="O22" s="89"/>
    </row>
    <row r="23" spans="1:16" s="53" customFormat="1" ht="15.75">
      <c r="A23" s="50" t="s">
        <v>35</v>
      </c>
      <c r="B23" s="51">
        <f aca="true" t="shared" si="2" ref="B23:H23">SUM(B24:B27)</f>
        <v>41018.02200000001</v>
      </c>
      <c r="C23" s="76">
        <f t="shared" si="2"/>
        <v>39711.763999999996</v>
      </c>
      <c r="D23" s="76">
        <f t="shared" si="2"/>
        <v>438.344</v>
      </c>
      <c r="E23" s="76">
        <f t="shared" si="2"/>
        <v>331.4660000000029</v>
      </c>
      <c r="F23" s="76">
        <f t="shared" si="2"/>
        <v>0</v>
      </c>
      <c r="G23" s="76">
        <f t="shared" si="2"/>
        <v>0</v>
      </c>
      <c r="H23" s="76">
        <f t="shared" si="2"/>
        <v>536.448</v>
      </c>
      <c r="I23" s="64"/>
      <c r="J23" s="52"/>
      <c r="L23" s="66"/>
      <c r="M23" s="44"/>
      <c r="N23"/>
      <c r="P23"/>
    </row>
    <row r="24" spans="1:15" s="43" customFormat="1" ht="15.75">
      <c r="A24" s="86" t="s">
        <v>2</v>
      </c>
      <c r="B24" s="57">
        <f>SUM(C24:H24)</f>
        <v>26412.205</v>
      </c>
      <c r="C24" s="49">
        <v>4379.821</v>
      </c>
      <c r="D24" s="49">
        <v>308.773</v>
      </c>
      <c r="E24" s="72">
        <f>23090.561-E18</f>
        <v>21723.611</v>
      </c>
      <c r="F24" s="49">
        <v>0</v>
      </c>
      <c r="G24" s="77">
        <v>0</v>
      </c>
      <c r="H24" s="72">
        <v>0</v>
      </c>
      <c r="I24" s="65">
        <v>2255.56</v>
      </c>
      <c r="J24" s="87" t="s">
        <v>38</v>
      </c>
      <c r="L24" s="88"/>
      <c r="N24" s="83"/>
      <c r="O24" s="89"/>
    </row>
    <row r="25" spans="1:15" s="43" customFormat="1" ht="15">
      <c r="A25" s="86" t="s">
        <v>3</v>
      </c>
      <c r="B25" s="57">
        <f>SUM(C25:H25)</f>
        <v>1073.862</v>
      </c>
      <c r="C25" s="49">
        <v>1067.419</v>
      </c>
      <c r="D25" s="78">
        <v>6.443</v>
      </c>
      <c r="E25" s="126">
        <v>0</v>
      </c>
      <c r="F25" s="79">
        <v>0</v>
      </c>
      <c r="G25" s="80">
        <v>0</v>
      </c>
      <c r="H25" s="79">
        <v>0</v>
      </c>
      <c r="I25" s="65">
        <v>2421.27</v>
      </c>
      <c r="J25" s="87" t="s">
        <v>38</v>
      </c>
      <c r="L25" s="83"/>
      <c r="N25" s="83"/>
      <c r="O25" s="89"/>
    </row>
    <row r="26" spans="1:14" s="43" customFormat="1" ht="15">
      <c r="A26" s="86" t="s">
        <v>4</v>
      </c>
      <c r="B26" s="57">
        <f>SUM(C26:H26)</f>
        <v>6445.034000000003</v>
      </c>
      <c r="C26" s="49">
        <v>27604.373</v>
      </c>
      <c r="D26" s="78">
        <v>60.935</v>
      </c>
      <c r="E26" s="72">
        <f>-20970.762-E20</f>
        <v>-21639.167999999998</v>
      </c>
      <c r="F26" s="79">
        <v>0</v>
      </c>
      <c r="G26" s="49"/>
      <c r="H26" s="81">
        <v>418.894</v>
      </c>
      <c r="I26" s="65">
        <v>2928.58</v>
      </c>
      <c r="J26" s="87" t="s">
        <v>38</v>
      </c>
      <c r="L26" s="83"/>
      <c r="N26" s="83"/>
    </row>
    <row r="27" spans="1:15" s="43" customFormat="1" ht="15">
      <c r="A27" s="86" t="s">
        <v>5</v>
      </c>
      <c r="B27" s="57">
        <f>SUM(C27:H27)</f>
        <v>7086.921</v>
      </c>
      <c r="C27" s="49">
        <v>6660.151</v>
      </c>
      <c r="D27" s="78">
        <v>62.193</v>
      </c>
      <c r="E27" s="72">
        <f>259.448-E21</f>
        <v>247.02299999999997</v>
      </c>
      <c r="F27" s="79">
        <v>0</v>
      </c>
      <c r="G27" s="49"/>
      <c r="H27" s="81">
        <v>117.554</v>
      </c>
      <c r="I27" s="65">
        <v>3763.11</v>
      </c>
      <c r="J27" s="87" t="s">
        <v>38</v>
      </c>
      <c r="N27" s="83"/>
      <c r="O27" s="89"/>
    </row>
    <row r="28" spans="1:15" ht="15.75">
      <c r="A28" s="40" t="s">
        <v>6</v>
      </c>
      <c r="B28" s="58">
        <f aca="true" t="shared" si="3" ref="B28:G28">B29+B30+B31</f>
        <v>36374.60500000001</v>
      </c>
      <c r="C28" s="58">
        <f>C29+C30+C31</f>
        <v>34984.816</v>
      </c>
      <c r="D28" s="58">
        <f t="shared" si="3"/>
        <v>127.064</v>
      </c>
      <c r="E28" s="58">
        <f t="shared" si="3"/>
        <v>1254.636</v>
      </c>
      <c r="F28" s="58">
        <f t="shared" si="3"/>
        <v>0</v>
      </c>
      <c r="G28" s="58">
        <f t="shared" si="3"/>
        <v>0</v>
      </c>
      <c r="H28" s="58">
        <f>H29+H30+H31</f>
        <v>8.089</v>
      </c>
      <c r="I28" s="61"/>
      <c r="J28" s="34"/>
      <c r="O28" s="67"/>
    </row>
    <row r="29" spans="1:10" ht="15">
      <c r="A29" s="42" t="s">
        <v>7</v>
      </c>
      <c r="B29" s="21">
        <f>SUM(C29:H29)</f>
        <v>17534.473</v>
      </c>
      <c r="C29" s="97">
        <v>16280.361</v>
      </c>
      <c r="D29" s="78">
        <v>108.491</v>
      </c>
      <c r="E29" s="72">
        <v>1137.532</v>
      </c>
      <c r="F29" s="79">
        <v>0</v>
      </c>
      <c r="G29" s="80">
        <v>0</v>
      </c>
      <c r="H29" s="81">
        <v>8.089</v>
      </c>
      <c r="I29" s="60">
        <v>2047.78</v>
      </c>
      <c r="J29" s="35" t="s">
        <v>38</v>
      </c>
    </row>
    <row r="30" spans="1:15" ht="24" customHeight="1">
      <c r="A30" s="42" t="s">
        <v>8</v>
      </c>
      <c r="B30" s="21">
        <f>SUM(C30:H30)</f>
        <v>17866.332000000002</v>
      </c>
      <c r="C30" s="97">
        <v>17740.933</v>
      </c>
      <c r="D30" s="78">
        <v>18.573</v>
      </c>
      <c r="E30" s="72">
        <v>106.826</v>
      </c>
      <c r="F30" s="79">
        <v>0</v>
      </c>
      <c r="G30" s="80">
        <v>0</v>
      </c>
      <c r="H30" s="79">
        <v>0</v>
      </c>
      <c r="I30" s="60">
        <v>1261.28</v>
      </c>
      <c r="J30" s="35" t="s">
        <v>38</v>
      </c>
      <c r="O30" s="67"/>
    </row>
    <row r="31" spans="1:15" ht="15">
      <c r="A31" s="42" t="s">
        <v>9</v>
      </c>
      <c r="B31" s="21">
        <f>SUM(C31:H31)</f>
        <v>973.8000000000001</v>
      </c>
      <c r="C31" s="78">
        <v>963.522</v>
      </c>
      <c r="D31" s="78">
        <v>0</v>
      </c>
      <c r="E31" s="127">
        <v>10.278</v>
      </c>
      <c r="F31" s="79">
        <v>0</v>
      </c>
      <c r="G31" s="80">
        <v>0</v>
      </c>
      <c r="H31" s="79">
        <v>0</v>
      </c>
      <c r="I31" s="60">
        <v>1261.28</v>
      </c>
      <c r="J31" s="35" t="s">
        <v>38</v>
      </c>
      <c r="L31" s="33"/>
      <c r="O31" s="67"/>
    </row>
    <row r="32" spans="1:12" ht="15">
      <c r="A32" s="42"/>
      <c r="B32" s="32"/>
      <c r="C32" s="71"/>
      <c r="D32" s="71"/>
      <c r="E32" s="71"/>
      <c r="F32" s="71"/>
      <c r="G32" s="71"/>
      <c r="H32" s="71"/>
      <c r="I32" s="32"/>
      <c r="J32" s="32"/>
      <c r="L32" s="33"/>
    </row>
    <row r="33" spans="1:15" s="43" customFormat="1" ht="15.75">
      <c r="A33" s="90" t="s">
        <v>50</v>
      </c>
      <c r="B33" s="57">
        <f aca="true" t="shared" si="4" ref="B33:H33">SUM(B34:B37)</f>
        <v>5930.254000000001</v>
      </c>
      <c r="C33" s="79">
        <f>SUM(C34:C37)</f>
        <v>4925.672</v>
      </c>
      <c r="D33" s="79">
        <f t="shared" si="4"/>
        <v>202.746</v>
      </c>
      <c r="E33" s="79">
        <f t="shared" si="4"/>
        <v>439.961</v>
      </c>
      <c r="F33" s="79">
        <f t="shared" si="4"/>
        <v>16.034</v>
      </c>
      <c r="G33" s="79">
        <f t="shared" si="4"/>
        <v>162.387</v>
      </c>
      <c r="H33" s="79">
        <f t="shared" si="4"/>
        <v>183.454</v>
      </c>
      <c r="I33" s="78"/>
      <c r="J33" s="87"/>
      <c r="O33" s="89"/>
    </row>
    <row r="34" spans="1:11" s="43" customFormat="1" ht="15">
      <c r="A34" s="86" t="s">
        <v>2</v>
      </c>
      <c r="B34" s="57">
        <f>SUM(C34:H34)</f>
        <v>3368.2050000000004</v>
      </c>
      <c r="C34" s="78">
        <v>3149.527</v>
      </c>
      <c r="D34" s="78">
        <v>202.644</v>
      </c>
      <c r="E34" s="127">
        <v>0</v>
      </c>
      <c r="F34" s="81">
        <v>16.034</v>
      </c>
      <c r="G34" s="82">
        <v>0</v>
      </c>
      <c r="H34" s="79">
        <v>0</v>
      </c>
      <c r="I34" s="78"/>
      <c r="J34" s="87"/>
      <c r="K34" s="78"/>
    </row>
    <row r="35" spans="1:15" s="43" customFormat="1" ht="15">
      <c r="A35" s="86" t="s">
        <v>3</v>
      </c>
      <c r="B35" s="57">
        <f>SUM(C35:H35)</f>
        <v>169.098</v>
      </c>
      <c r="C35" s="78">
        <v>169.098</v>
      </c>
      <c r="D35" s="43">
        <v>0</v>
      </c>
      <c r="E35" s="127">
        <v>0</v>
      </c>
      <c r="F35" s="81">
        <v>0</v>
      </c>
      <c r="G35" s="82">
        <v>0</v>
      </c>
      <c r="H35" s="79">
        <v>0</v>
      </c>
      <c r="I35" s="78"/>
      <c r="J35" s="87"/>
      <c r="O35" s="89"/>
    </row>
    <row r="36" spans="1:15" s="43" customFormat="1" ht="15">
      <c r="A36" s="86" t="s">
        <v>4</v>
      </c>
      <c r="B36" s="57">
        <f>SUM(C36:H36)</f>
        <v>2337.397</v>
      </c>
      <c r="C36" s="49">
        <v>1606.811</v>
      </c>
      <c r="D36" s="78">
        <v>0.102</v>
      </c>
      <c r="E36" s="127">
        <v>437.589</v>
      </c>
      <c r="F36" s="81">
        <v>0</v>
      </c>
      <c r="G36" s="81">
        <v>142.84</v>
      </c>
      <c r="H36" s="81">
        <v>150.055</v>
      </c>
      <c r="I36" s="78"/>
      <c r="J36" s="87"/>
      <c r="L36" s="83"/>
      <c r="N36" s="83"/>
      <c r="O36" s="89"/>
    </row>
    <row r="37" spans="1:12" s="43" customFormat="1" ht="15">
      <c r="A37" s="86" t="s">
        <v>5</v>
      </c>
      <c r="B37" s="57">
        <f>SUM(C37:H37)</f>
        <v>55.554</v>
      </c>
      <c r="C37" s="85">
        <v>0.236</v>
      </c>
      <c r="D37" s="78">
        <v>0</v>
      </c>
      <c r="E37" s="127">
        <v>2.372</v>
      </c>
      <c r="F37" s="81">
        <v>0</v>
      </c>
      <c r="G37" s="81">
        <v>19.547</v>
      </c>
      <c r="H37" s="81">
        <v>33.399</v>
      </c>
      <c r="I37" s="78"/>
      <c r="J37" s="87"/>
      <c r="L37" s="83"/>
    </row>
    <row r="38" spans="1:12" ht="15.75">
      <c r="A38" s="40" t="s">
        <v>6</v>
      </c>
      <c r="B38" s="21">
        <f>B39</f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30"/>
      <c r="J38" s="35"/>
      <c r="L38" s="33"/>
    </row>
    <row r="39" spans="1:12" ht="15">
      <c r="A39" s="42" t="s">
        <v>8</v>
      </c>
      <c r="B39" s="21">
        <f>SUM(C39:H39)</f>
        <v>0</v>
      </c>
      <c r="C39" s="78">
        <v>0</v>
      </c>
      <c r="D39" s="78">
        <v>0</v>
      </c>
      <c r="E39" s="127">
        <v>0</v>
      </c>
      <c r="F39" s="79">
        <v>0</v>
      </c>
      <c r="G39" s="80">
        <v>0</v>
      </c>
      <c r="H39" s="79">
        <v>0</v>
      </c>
      <c r="I39" s="30"/>
      <c r="J39" s="35"/>
      <c r="L39" s="33"/>
    </row>
    <row r="40" spans="1:13" ht="34.5" customHeight="1">
      <c r="A40" s="40" t="s">
        <v>26</v>
      </c>
      <c r="B40" s="36">
        <f aca="true" t="shared" si="5" ref="B40:H40">B33+B28+B23+B38+B17</f>
        <v>91280.78700000003</v>
      </c>
      <c r="C40" s="58">
        <f>C33+C28+C23+C38+C17</f>
        <v>85465.268</v>
      </c>
      <c r="D40" s="58">
        <f t="shared" si="5"/>
        <v>768.154</v>
      </c>
      <c r="E40" s="58">
        <f t="shared" si="5"/>
        <v>4073.844000000003</v>
      </c>
      <c r="F40" s="58">
        <f t="shared" si="5"/>
        <v>54.254999999999995</v>
      </c>
      <c r="G40" s="58">
        <f t="shared" si="5"/>
        <v>162.387</v>
      </c>
      <c r="H40" s="58">
        <f t="shared" si="5"/>
        <v>756.879</v>
      </c>
      <c r="I40" s="4"/>
      <c r="J40" s="34"/>
      <c r="L40" s="33"/>
      <c r="M40" s="33"/>
    </row>
    <row r="41" spans="2:5" ht="16.5" customHeight="1">
      <c r="B41" s="33"/>
      <c r="C41" s="83"/>
      <c r="D41" s="84"/>
      <c r="E41" s="128"/>
    </row>
    <row r="42" spans="3:4" ht="12.75">
      <c r="C42" s="83"/>
      <c r="D42" s="83"/>
    </row>
    <row r="61" ht="12.75">
      <c r="B61">
        <f>ROUND(B10/106986004*123373718,3)</f>
        <v>63316.505</v>
      </c>
    </row>
  </sheetData>
  <sheetProtection/>
  <mergeCells count="5">
    <mergeCell ref="A1:I1"/>
    <mergeCell ref="A5:I5"/>
    <mergeCell ref="A8:A9"/>
    <mergeCell ref="B8:B9"/>
    <mergeCell ref="C8:H8"/>
  </mergeCells>
  <printOptions/>
  <pageMargins left="0.2362204724409449" right="0.2755905511811024" top="0.1968503937007874" bottom="0.5905511811023623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B49" sqref="B49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08" t="s">
        <v>48</v>
      </c>
      <c r="B1" s="108"/>
      <c r="C1" s="108"/>
      <c r="D1" s="108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0" t="s">
        <v>29</v>
      </c>
      <c r="B5" s="100"/>
      <c r="C5" s="100"/>
      <c r="D5" s="100"/>
      <c r="E5" s="3"/>
      <c r="F5" s="3"/>
      <c r="G5" s="3"/>
    </row>
    <row r="7" ht="15">
      <c r="A7" s="2" t="s">
        <v>53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9" t="s">
        <v>44</v>
      </c>
      <c r="B1" s="99"/>
      <c r="C1" s="99"/>
      <c r="D1" s="99"/>
      <c r="E1" s="12"/>
    </row>
    <row r="2" spans="1:4" ht="15">
      <c r="A2" s="2"/>
      <c r="B2" s="2"/>
      <c r="C2" s="2"/>
      <c r="D2" s="2"/>
    </row>
    <row r="3" spans="1:4" ht="15">
      <c r="A3" s="2" t="s">
        <v>54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9" t="s">
        <v>15</v>
      </c>
      <c r="B5" s="109"/>
      <c r="C5" s="109"/>
      <c r="D5" s="109"/>
      <c r="E5" s="16"/>
    </row>
    <row r="6" spans="1:5" ht="42" customHeight="1">
      <c r="A6" s="15" t="s">
        <v>21</v>
      </c>
      <c r="B6" s="17" t="str">
        <f>'Полезный отпуск'!B6</f>
        <v>авугст 2020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11" t="s">
        <v>14</v>
      </c>
      <c r="B8" s="111"/>
      <c r="C8" s="111" t="s">
        <v>18</v>
      </c>
      <c r="D8" s="111"/>
    </row>
    <row r="9" spans="1:4" ht="15">
      <c r="A9" s="37" t="s">
        <v>16</v>
      </c>
      <c r="B9" s="37" t="s">
        <v>17</v>
      </c>
      <c r="C9" s="37" t="s">
        <v>16</v>
      </c>
      <c r="D9" s="37" t="s">
        <v>17</v>
      </c>
    </row>
    <row r="10" spans="1:4" ht="15">
      <c r="A10" s="19">
        <f>'Полезный отпуск'!B40</f>
        <v>91280.78700000003</v>
      </c>
      <c r="B10" s="59">
        <v>187.8</v>
      </c>
      <c r="C10" s="18">
        <f>'Полезный отпуск'!B28</f>
        <v>36374.60500000001</v>
      </c>
      <c r="D10" s="19">
        <f>ROUND(C10/4937*12,3)</f>
        <v>88.413</v>
      </c>
    </row>
    <row r="11" spans="1:5" ht="12.75">
      <c r="A11" s="29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10"/>
      <c r="B23" s="110"/>
      <c r="C23" s="110"/>
      <c r="D23" s="110"/>
      <c r="E23" s="1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</row>
    <row r="25" spans="1:58" ht="153.75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E15" sqref="E15:F18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12" t="s">
        <v>45</v>
      </c>
      <c r="B1" s="112"/>
      <c r="C1" s="112"/>
      <c r="D1" s="112"/>
    </row>
    <row r="2" spans="1:4" ht="15">
      <c r="A2" s="22"/>
      <c r="B2" s="22"/>
      <c r="C2" s="22"/>
      <c r="D2" s="22"/>
    </row>
    <row r="3" spans="1:4" ht="15">
      <c r="A3" s="22" t="s">
        <v>55</v>
      </c>
      <c r="B3" s="22"/>
      <c r="C3" s="22"/>
      <c r="D3" s="22"/>
    </row>
    <row r="4" spans="1:4" ht="15">
      <c r="A4" s="22"/>
      <c r="B4" s="22"/>
      <c r="C4" s="22"/>
      <c r="D4" s="22"/>
    </row>
    <row r="5" spans="1:4" ht="15">
      <c r="A5" s="22"/>
      <c r="B5" s="22"/>
      <c r="C5" s="22"/>
      <c r="D5" s="22"/>
    </row>
    <row r="6" spans="1:4" ht="15">
      <c r="A6" s="22"/>
      <c r="B6" s="22"/>
      <c r="C6" s="22"/>
      <c r="D6" s="22"/>
    </row>
    <row r="7" spans="1:4" ht="15">
      <c r="A7" s="22"/>
      <c r="B7" s="22"/>
      <c r="C7" s="22"/>
      <c r="D7" s="22"/>
    </row>
    <row r="8" spans="1:4" ht="15">
      <c r="A8" s="22"/>
      <c r="B8" s="22"/>
      <c r="C8" s="22"/>
      <c r="D8" s="22"/>
    </row>
    <row r="9" spans="1:4" ht="15">
      <c r="A9" s="22"/>
      <c r="B9" s="22"/>
      <c r="C9" s="22"/>
      <c r="D9" s="22"/>
    </row>
    <row r="10" spans="1:4" ht="15">
      <c r="A10" s="22"/>
      <c r="B10" s="22"/>
      <c r="C10" s="22"/>
      <c r="D10" s="22"/>
    </row>
    <row r="11" spans="1:4" ht="15" customHeight="1">
      <c r="A11" s="121" t="s">
        <v>32</v>
      </c>
      <c r="B11" s="121"/>
      <c r="C11" s="121"/>
      <c r="D11" s="121"/>
    </row>
    <row r="12" spans="1:4" ht="24" customHeight="1">
      <c r="A12" s="23" t="s">
        <v>21</v>
      </c>
      <c r="B12" s="24" t="str">
        <f>'Полезный отпуск'!B6</f>
        <v>авугст 2020 г.</v>
      </c>
      <c r="C12" s="22"/>
      <c r="D12" s="22"/>
    </row>
    <row r="13" spans="1:4" ht="15">
      <c r="A13" s="22"/>
      <c r="B13" s="22"/>
      <c r="C13" s="22"/>
      <c r="D13" s="22"/>
    </row>
    <row r="14" spans="1:4" ht="41.25" customHeight="1">
      <c r="A14" s="38" t="s">
        <v>27</v>
      </c>
      <c r="B14" s="39" t="s">
        <v>28</v>
      </c>
      <c r="C14" s="113" t="s">
        <v>12</v>
      </c>
      <c r="D14" s="114"/>
    </row>
    <row r="15" spans="1:6" ht="15">
      <c r="A15" s="38" t="s">
        <v>11</v>
      </c>
      <c r="B15" s="25" t="s">
        <v>11</v>
      </c>
      <c r="C15" s="115">
        <v>2076.219</v>
      </c>
      <c r="D15" s="116"/>
      <c r="E15" s="123"/>
      <c r="F15" s="124"/>
    </row>
    <row r="16" spans="1:6" ht="15">
      <c r="A16" s="38" t="s">
        <v>31</v>
      </c>
      <c r="B16" s="25" t="s">
        <v>31</v>
      </c>
      <c r="C16" s="115">
        <v>0</v>
      </c>
      <c r="D16" s="116"/>
      <c r="E16" s="123"/>
      <c r="F16" s="124"/>
    </row>
    <row r="17" spans="1:6" ht="15">
      <c r="A17" s="38" t="s">
        <v>13</v>
      </c>
      <c r="B17" s="26" t="s">
        <v>13</v>
      </c>
      <c r="C17" s="115">
        <v>0</v>
      </c>
      <c r="D17" s="116"/>
      <c r="E17" s="123"/>
      <c r="F17" s="124"/>
    </row>
    <row r="18" spans="1:6" ht="15">
      <c r="A18" s="122" t="s">
        <v>22</v>
      </c>
      <c r="B18" s="122"/>
      <c r="C18" s="117">
        <f>SUM(C15:C17)</f>
        <v>2076.219</v>
      </c>
      <c r="D18" s="118"/>
      <c r="E18" s="123"/>
      <c r="F18" s="124"/>
    </row>
    <row r="19" spans="1:5" ht="15">
      <c r="A19" s="27"/>
      <c r="B19" s="27"/>
      <c r="C19" s="28"/>
      <c r="D19" s="27"/>
      <c r="E19" s="8"/>
    </row>
    <row r="20" spans="1:4" ht="33" customHeight="1">
      <c r="A20" s="120" t="s">
        <v>42</v>
      </c>
      <c r="B20" s="120"/>
      <c r="C20" s="120"/>
      <c r="D20" s="120"/>
    </row>
    <row r="21" spans="1:4" ht="96.75" customHeight="1">
      <c r="A21" s="119" t="s">
        <v>47</v>
      </c>
      <c r="B21" s="119"/>
      <c r="C21" s="119"/>
      <c r="D21" s="119"/>
    </row>
    <row r="22" spans="1:4" ht="67.5" customHeight="1">
      <c r="A22" s="119" t="s">
        <v>46</v>
      </c>
      <c r="B22" s="119"/>
      <c r="C22" s="119"/>
      <c r="D22" s="119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21:D21"/>
    <mergeCell ref="A22:D22"/>
    <mergeCell ref="A20:D20"/>
    <mergeCell ref="A11:D11"/>
    <mergeCell ref="A18:B18"/>
    <mergeCell ref="E15:F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2" t="s">
        <v>10</v>
      </c>
      <c r="B1" s="112"/>
      <c r="C1" s="112"/>
      <c r="D1" s="112"/>
    </row>
    <row r="2" spans="1:4" ht="15">
      <c r="A2" s="22"/>
      <c r="B2" s="22"/>
      <c r="C2" s="22"/>
      <c r="D2" s="22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авугст 2020 г.</v>
      </c>
    </row>
    <row r="5" spans="1:4" ht="39" customHeight="1">
      <c r="A5" s="125" t="s">
        <v>56</v>
      </c>
      <c r="B5" s="125"/>
      <c r="C5" s="125"/>
      <c r="D5" s="125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Кебекова Марьяна Валерьевна</cp:lastModifiedBy>
  <cp:lastPrinted>2020-09-15T06:38:59Z</cp:lastPrinted>
  <dcterms:created xsi:type="dcterms:W3CDTF">2009-10-22T06:15:03Z</dcterms:created>
  <dcterms:modified xsi:type="dcterms:W3CDTF">2020-09-15T13:11:39Z</dcterms:modified>
  <cp:category/>
  <cp:version/>
  <cp:contentType/>
  <cp:contentStatus/>
</cp:coreProperties>
</file>