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январь" sheetId="1" r:id="rId1"/>
    <sheet name="февраль" sheetId="2" state="hidden" r:id="rId2"/>
    <sheet name="март" sheetId="3" state="hidden" r:id="rId3"/>
    <sheet name="апрель" sheetId="4" state="hidden" r:id="rId4"/>
    <sheet name="май" sheetId="5" state="hidden" r:id="rId5"/>
    <sheet name="июнь" sheetId="6" state="hidden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7">'август'!$A$1:$P$38</definedName>
    <definedName name="_xlnm.Print_Area" localSheetId="3">'апрель'!$A$1:$P$38</definedName>
    <definedName name="_xlnm.Print_Area" localSheetId="11">'декабрь'!$A$1:$P$38</definedName>
    <definedName name="_xlnm.Print_Area" localSheetId="6">'июль'!$A$1:$P$38</definedName>
    <definedName name="_xlnm.Print_Area" localSheetId="5">'июнь'!$A$1:$P$38</definedName>
    <definedName name="_xlnm.Print_Area" localSheetId="4">'май'!$A$1:$P$38</definedName>
    <definedName name="_xlnm.Print_Area" localSheetId="2">'март'!$A$1:$P$38</definedName>
    <definedName name="_xlnm.Print_Area" localSheetId="10">'ноябрь'!$A$1:$P$38</definedName>
    <definedName name="_xlnm.Print_Area" localSheetId="9">'октябрь'!$A$1:$P$38</definedName>
    <definedName name="_xlnm.Print_Area" localSheetId="8">'сентябрь'!$A$1:$P$38</definedName>
    <definedName name="_xlnm.Print_Area" localSheetId="1">'февраль'!$A$1:$P$35</definedName>
    <definedName name="_xlnm.Print_Area" localSheetId="0">'январь'!$A$1:$P$35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0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2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2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3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4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5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6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7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8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9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<sst xmlns="http://schemas.openxmlformats.org/spreadsheetml/2006/main" count="974" uniqueCount="55">
  <si>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</si>
  <si>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</si>
  <si>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</si>
  <si>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</si>
  <si>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</si>
  <si>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</si>
  <si>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</si>
  <si>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</si>
  <si>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</si>
  <si>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</si>
  <si>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</si>
  <si>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</si>
  <si>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</si>
  <si>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</si>
  <si>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</si>
  <si>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</si>
  <si>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</si>
  <si>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Иные услуги</t>
  </si>
  <si>
    <t>не менее 10 мВт.</t>
  </si>
  <si>
    <t>от 670 до 10 мВт.</t>
  </si>
  <si>
    <t>Ценовая категория</t>
  </si>
  <si>
    <t>руб./кВт.ч.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</si>
  <si>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</si>
  <si>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</si>
  <si>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</si>
  <si>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</si>
  <si>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Начальник ООРР                                                           М.В. Шалов</t>
  </si>
  <si>
    <t>Размер сбытовой надбавки:</t>
  </si>
  <si>
    <t>руб./мВт.ч.</t>
  </si>
  <si>
    <t>факт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</si>
  <si>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</si>
  <si>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</si>
  <si>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</si>
  <si>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 xml:space="preserve"> </t>
  </si>
  <si>
    <t xml:space="preserve">                       </t>
  </si>
  <si>
    <t>Первая</t>
  </si>
  <si>
    <t>Четвертая, шестая</t>
  </si>
  <si>
    <t>Третья, пятая</t>
  </si>
  <si>
    <t>до 670 кВт</t>
  </si>
  <si>
    <t>на декабрь 2019г.</t>
  </si>
  <si>
    <t>Без НДС</t>
  </si>
  <si>
    <t>1 полугодие</t>
  </si>
  <si>
    <t>2 полугодие</t>
  </si>
  <si>
    <t>1798,01</t>
  </si>
  <si>
    <t>на декабрь 2021 год.</t>
  </si>
  <si>
    <t>на ноябрь 2021 год.</t>
  </si>
  <si>
    <t>на октябрь 2021 год.</t>
  </si>
  <si>
    <t>на сентябрь 2021 год.</t>
  </si>
  <si>
    <t>на август 2021 год.</t>
  </si>
  <si>
    <t>на июль 2021 год.</t>
  </si>
  <si>
    <t>на июнь 2021 год.</t>
  </si>
  <si>
    <t>на май 2021 год.</t>
  </si>
  <si>
    <t>на апрель 2021 год.</t>
  </si>
  <si>
    <t>на март 2021 год.</t>
  </si>
  <si>
    <t>на февраль 2021 год.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</si>
</sst>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180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28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80" fontId="0" fillId="0" borderId="3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180" fontId="0" fillId="0" borderId="10" xfId="0" applyNumberForma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69" fontId="0" fillId="0" borderId="36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80" fontId="3" fillId="0" borderId="36" xfId="0" applyNumberFormat="1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9" xfId="0" applyFont="1" applyBorder="1" applyAlignment="1">
      <alignment/>
    </xf>
    <xf numFmtId="169" fontId="0" fillId="0" borderId="25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80" fontId="28" fillId="0" borderId="25" xfId="0" applyNumberFormat="1" applyFont="1" applyBorder="1" applyAlignment="1">
      <alignment horizontal="center"/>
    </xf>
    <xf numFmtId="180" fontId="28" fillId="0" borderId="24" xfId="0" applyNumberFormat="1" applyFont="1" applyBorder="1" applyAlignment="1">
      <alignment horizontal="center"/>
    </xf>
    <xf numFmtId="0" fontId="29" fillId="0" borderId="36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80" fontId="0" fillId="0" borderId="3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28" fillId="0" borderId="23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27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28" fillId="0" borderId="23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180" fontId="28" fillId="0" borderId="25" xfId="0" applyNumberFormat="1" applyFont="1" applyFill="1" applyBorder="1" applyAlignment="1">
      <alignment horizontal="center"/>
    </xf>
    <xf numFmtId="180" fontId="28" fillId="0" borderId="24" xfId="0" applyNumberFormat="1" applyFont="1" applyFill="1" applyBorder="1" applyAlignment="1">
      <alignment horizontal="center"/>
    </xf>
    <xf numFmtId="0" fontId="29" fillId="0" borderId="2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4" fontId="0" fillId="0" borderId="0" xfId="0" applyNumberFormat="1" applyAlignment="1">
      <alignment/>
    </xf>
    <xf numFmtId="0" fontId="28" fillId="0" borderId="11" xfId="0" applyFont="1" applyFill="1" applyBorder="1" applyAlignment="1">
      <alignment/>
    </xf>
    <xf numFmtId="0" fontId="28" fillId="25" borderId="11" xfId="0" applyFont="1" applyFill="1" applyBorder="1" applyAlignment="1">
      <alignment/>
    </xf>
    <xf numFmtId="0" fontId="28" fillId="24" borderId="11" xfId="0" applyFont="1" applyFill="1" applyBorder="1" applyAlignment="1">
      <alignment/>
    </xf>
    <xf numFmtId="180" fontId="0" fillId="0" borderId="18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 wrapText="1"/>
    </xf>
    <xf numFmtId="180" fontId="0" fillId="0" borderId="42" xfId="0" applyNumberFormat="1" applyBorder="1" applyAlignment="1">
      <alignment horizontal="center" wrapText="1"/>
    </xf>
    <xf numFmtId="180" fontId="0" fillId="0" borderId="43" xfId="0" applyNumberFormat="1" applyBorder="1" applyAlignment="1">
      <alignment horizontal="center" wrapText="1"/>
    </xf>
    <xf numFmtId="180" fontId="0" fillId="0" borderId="41" xfId="0" applyNumberFormat="1" applyFont="1" applyBorder="1" applyAlignment="1">
      <alignment horizontal="center" vertical="center"/>
    </xf>
    <xf numFmtId="180" fontId="0" fillId="0" borderId="42" xfId="0" applyNumberFormat="1" applyFont="1" applyBorder="1" applyAlignment="1">
      <alignment horizontal="center" vertical="center"/>
    </xf>
    <xf numFmtId="180" fontId="0" fillId="0" borderId="4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28" fillId="0" borderId="32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22" borderId="45" xfId="0" applyFont="1" applyFill="1" applyBorder="1" applyAlignment="1">
      <alignment horizontal="center" vertical="center" wrapText="1"/>
    </xf>
    <xf numFmtId="0" fontId="3" fillId="22" borderId="46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/>
    </xf>
    <xf numFmtId="0" fontId="3" fillId="22" borderId="45" xfId="0" applyFont="1" applyFill="1" applyBorder="1" applyAlignment="1">
      <alignment horizontal="center"/>
    </xf>
    <xf numFmtId="0" fontId="3" fillId="22" borderId="46" xfId="0" applyFont="1" applyFill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80" fontId="0" fillId="0" borderId="3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22020_fakt_sait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112020_fakt_sai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32020_fakt_sai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42020_fakt_sai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52020_fakt_sai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62020_fakt_sait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72020_fakt_sait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82020_fakt_sait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92020_fakt_sait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102020_fakt_sa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2465.75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1832,66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2541,87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2275,55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3109.47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2155,39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1735.31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2230.71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2127,03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760,62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view="pageBreakPreview" zoomScaleSheetLayoutView="100" workbookViewId="0" topLeftCell="A1">
      <pane xSplit="4" ySplit="6" topLeftCell="E7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F2" sqref="F2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54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39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0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G21">$K6+$L6+$M6+N6</f>
        <v>4.36913</v>
      </c>
      <c r="F6" s="26">
        <f t="shared" si="0"/>
        <v>4.36913</v>
      </c>
      <c r="G6" s="26">
        <f t="shared" si="0"/>
        <v>4.36913</v>
      </c>
      <c r="H6" s="24">
        <f aca="true" t="shared" si="1" ref="H6:J21">$L6+$M6+N6</f>
        <v>2.11357</v>
      </c>
      <c r="I6" s="26">
        <f t="shared" si="1"/>
        <v>2.11357</v>
      </c>
      <c r="J6" s="28">
        <f t="shared" si="1"/>
        <v>2.11357</v>
      </c>
      <c r="K6" s="63">
        <v>2.25556</v>
      </c>
      <c r="L6" s="71">
        <v>0.00651</v>
      </c>
      <c r="M6" s="71">
        <v>1.65</v>
      </c>
      <c r="N6" s="64">
        <v>0.45706</v>
      </c>
      <c r="O6" s="64">
        <v>0.45706</v>
      </c>
      <c r="P6" s="64">
        <v>0.45706</v>
      </c>
      <c r="Q6" s="39"/>
      <c r="R6" s="39"/>
      <c r="S6" s="39"/>
      <c r="T6" s="39"/>
    </row>
    <row r="7" spans="1:20" ht="12.75" customHeight="1">
      <c r="A7" s="164"/>
      <c r="B7" s="164"/>
      <c r="C7" s="16" t="s">
        <v>1</v>
      </c>
      <c r="D7" s="184"/>
      <c r="E7" s="27">
        <f t="shared" si="0"/>
        <v>4.53484</v>
      </c>
      <c r="F7" s="25">
        <f t="shared" si="0"/>
        <v>4.53484</v>
      </c>
      <c r="G7" s="25">
        <f t="shared" si="0"/>
        <v>4.53484</v>
      </c>
      <c r="H7" s="27">
        <f t="shared" si="1"/>
        <v>2.11357</v>
      </c>
      <c r="I7" s="25">
        <f t="shared" si="1"/>
        <v>2.11357</v>
      </c>
      <c r="J7" s="29">
        <f t="shared" si="1"/>
        <v>2.11357</v>
      </c>
      <c r="K7" s="64">
        <v>2.42127</v>
      </c>
      <c r="L7" s="48">
        <f>L6</f>
        <v>0.00651</v>
      </c>
      <c r="M7" s="48">
        <f>M6</f>
        <v>1.65</v>
      </c>
      <c r="N7" s="58">
        <f>N6</f>
        <v>0.45706</v>
      </c>
      <c r="O7" s="58">
        <f>O6</f>
        <v>0.45706</v>
      </c>
      <c r="P7" s="29">
        <f>P6</f>
        <v>0.45706</v>
      </c>
      <c r="Q7" s="39"/>
      <c r="R7" s="39"/>
      <c r="S7" s="39"/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5.04215</v>
      </c>
      <c r="F8" s="25">
        <f t="shared" si="0"/>
        <v>5.04215</v>
      </c>
      <c r="G8" s="25">
        <f t="shared" si="0"/>
        <v>5.04215</v>
      </c>
      <c r="H8" s="27">
        <f t="shared" si="1"/>
        <v>2.11357</v>
      </c>
      <c r="I8" s="25">
        <f t="shared" si="1"/>
        <v>2.11357</v>
      </c>
      <c r="J8" s="29">
        <f t="shared" si="1"/>
        <v>2.11357</v>
      </c>
      <c r="K8" s="64">
        <v>2.92858</v>
      </c>
      <c r="L8" s="48">
        <f>L6</f>
        <v>0.00651</v>
      </c>
      <c r="M8" s="48">
        <f>M6</f>
        <v>1.65</v>
      </c>
      <c r="N8" s="58">
        <f>N6</f>
        <v>0.45706</v>
      </c>
      <c r="O8" s="58">
        <f>O6</f>
        <v>0.45706</v>
      </c>
      <c r="P8" s="29">
        <f>P6</f>
        <v>0.45706</v>
      </c>
      <c r="Q8" s="39"/>
      <c r="R8" s="39"/>
      <c r="S8" s="39"/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5.87668</v>
      </c>
      <c r="F9" s="31">
        <f t="shared" si="0"/>
        <v>5.87668</v>
      </c>
      <c r="G9" s="31">
        <f t="shared" si="0"/>
        <v>5.87668</v>
      </c>
      <c r="H9" s="30">
        <f t="shared" si="1"/>
        <v>2.11357</v>
      </c>
      <c r="I9" s="31">
        <f t="shared" si="1"/>
        <v>2.11357</v>
      </c>
      <c r="J9" s="32">
        <f t="shared" si="1"/>
        <v>2.11357</v>
      </c>
      <c r="K9" s="65">
        <v>3.76311</v>
      </c>
      <c r="L9" s="49">
        <f>L6</f>
        <v>0.00651</v>
      </c>
      <c r="M9" s="49">
        <f>M6</f>
        <v>1.65</v>
      </c>
      <c r="N9" s="59">
        <f>N6</f>
        <v>0.45706</v>
      </c>
      <c r="O9" s="59">
        <f>O6</f>
        <v>0.45706</v>
      </c>
      <c r="P9" s="32">
        <f>P6</f>
        <v>0.45706</v>
      </c>
      <c r="Q9" s="39"/>
      <c r="R9" s="39"/>
      <c r="S9" s="39"/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1.53222</v>
      </c>
      <c r="F10" s="26">
        <f t="shared" si="0"/>
        <v>1.53222</v>
      </c>
      <c r="G10" s="26">
        <f t="shared" si="0"/>
        <v>1.53222</v>
      </c>
      <c r="H10" s="24">
        <f t="shared" si="1"/>
        <v>1.38281</v>
      </c>
      <c r="I10" s="26">
        <f t="shared" si="1"/>
        <v>1.38281</v>
      </c>
      <c r="J10" s="28">
        <f t="shared" si="1"/>
        <v>1.38281</v>
      </c>
      <c r="K10" s="63">
        <v>0.14941</v>
      </c>
      <c r="L10" s="53">
        <f>L6</f>
        <v>0.00651</v>
      </c>
      <c r="M10" s="71">
        <v>0.91924</v>
      </c>
      <c r="N10" s="57">
        <f>N6</f>
        <v>0.45706</v>
      </c>
      <c r="O10" s="57">
        <f>O6</f>
        <v>0.45706</v>
      </c>
      <c r="P10" s="28">
        <f>P6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1.57373</v>
      </c>
      <c r="F11" s="25">
        <f t="shared" si="0"/>
        <v>1.57373</v>
      </c>
      <c r="G11" s="25">
        <f t="shared" si="0"/>
        <v>1.57373</v>
      </c>
      <c r="H11" s="27">
        <f t="shared" si="1"/>
        <v>1.38281</v>
      </c>
      <c r="I11" s="25">
        <f t="shared" si="1"/>
        <v>1.38281</v>
      </c>
      <c r="J11" s="29">
        <f t="shared" si="1"/>
        <v>1.38281</v>
      </c>
      <c r="K11" s="64">
        <v>0.19092</v>
      </c>
      <c r="L11" s="48">
        <f>L10</f>
        <v>0.00651</v>
      </c>
      <c r="M11" s="48">
        <f>M10</f>
        <v>0.91924</v>
      </c>
      <c r="N11" s="58">
        <f>N6</f>
        <v>0.45706</v>
      </c>
      <c r="O11" s="58">
        <f>O6</f>
        <v>0.45706</v>
      </c>
      <c r="P11" s="29">
        <f>P6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1.76882</v>
      </c>
      <c r="F12" s="25">
        <f t="shared" si="0"/>
        <v>1.76882</v>
      </c>
      <c r="G12" s="25">
        <f t="shared" si="0"/>
        <v>1.76882</v>
      </c>
      <c r="H12" s="27">
        <f t="shared" si="1"/>
        <v>1.38281</v>
      </c>
      <c r="I12" s="25">
        <f t="shared" si="1"/>
        <v>1.38281</v>
      </c>
      <c r="J12" s="29">
        <f t="shared" si="1"/>
        <v>1.38281</v>
      </c>
      <c r="K12" s="64">
        <v>0.38601</v>
      </c>
      <c r="L12" s="48">
        <f>L10</f>
        <v>0.00651</v>
      </c>
      <c r="M12" s="48">
        <f>M10</f>
        <v>0.91924</v>
      </c>
      <c r="N12" s="58">
        <f>N6</f>
        <v>0.45706</v>
      </c>
      <c r="O12" s="58">
        <f>O6</f>
        <v>0.45706</v>
      </c>
      <c r="P12" s="29">
        <f>P6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1.9459199999999999</v>
      </c>
      <c r="F13" s="31">
        <f t="shared" si="0"/>
        <v>1.9459199999999999</v>
      </c>
      <c r="G13" s="31">
        <f t="shared" si="0"/>
        <v>1.9459199999999999</v>
      </c>
      <c r="H13" s="30">
        <f t="shared" si="1"/>
        <v>1.38281</v>
      </c>
      <c r="I13" s="31">
        <f t="shared" si="1"/>
        <v>1.38281</v>
      </c>
      <c r="J13" s="32">
        <f t="shared" si="1"/>
        <v>1.38281</v>
      </c>
      <c r="K13" s="65">
        <v>0.56311</v>
      </c>
      <c r="L13" s="49">
        <f>L10</f>
        <v>0.00651</v>
      </c>
      <c r="M13" s="49">
        <f>M10</f>
        <v>0.91924</v>
      </c>
      <c r="N13" s="59">
        <f>N6</f>
        <v>0.45706</v>
      </c>
      <c r="O13" s="59">
        <f>O6</f>
        <v>0.45706</v>
      </c>
      <c r="P13" s="32">
        <f>P6</f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428.58319</v>
      </c>
      <c r="F14" s="35">
        <f t="shared" si="0"/>
        <v>428.58319</v>
      </c>
      <c r="G14" s="35">
        <f t="shared" si="0"/>
        <v>428.58319</v>
      </c>
      <c r="H14" s="34">
        <f t="shared" si="1"/>
        <v>428.58319</v>
      </c>
      <c r="I14" s="35">
        <f t="shared" si="1"/>
        <v>428.58319</v>
      </c>
      <c r="J14" s="103">
        <f t="shared" si="1"/>
        <v>428.58319</v>
      </c>
      <c r="K14" s="66">
        <v>0</v>
      </c>
      <c r="L14" s="50">
        <v>0</v>
      </c>
      <c r="M14" s="72">
        <v>428.58319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428.58319</v>
      </c>
      <c r="F15" s="37">
        <f t="shared" si="0"/>
        <v>428.58319</v>
      </c>
      <c r="G15" s="37">
        <f t="shared" si="0"/>
        <v>428.58319</v>
      </c>
      <c r="H15" s="36">
        <f t="shared" si="1"/>
        <v>428.58319</v>
      </c>
      <c r="I15" s="37">
        <f t="shared" si="1"/>
        <v>428.58319</v>
      </c>
      <c r="J15" s="104">
        <f t="shared" si="1"/>
        <v>428.58319</v>
      </c>
      <c r="K15" s="67">
        <v>0</v>
      </c>
      <c r="L15" s="51">
        <v>0</v>
      </c>
      <c r="M15" s="55">
        <f>M$14</f>
        <v>428.58319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428.58319</v>
      </c>
      <c r="F16" s="37">
        <f t="shared" si="0"/>
        <v>428.58319</v>
      </c>
      <c r="G16" s="37">
        <f t="shared" si="0"/>
        <v>428.58319</v>
      </c>
      <c r="H16" s="36">
        <f t="shared" si="1"/>
        <v>428.58319</v>
      </c>
      <c r="I16" s="37">
        <f t="shared" si="1"/>
        <v>428.58319</v>
      </c>
      <c r="J16" s="104">
        <f t="shared" si="1"/>
        <v>428.58319</v>
      </c>
      <c r="K16" s="67">
        <v>0</v>
      </c>
      <c r="L16" s="51">
        <v>0</v>
      </c>
      <c r="M16" s="55">
        <f aca="true" t="shared" si="2" ref="M16:M21">M$14</f>
        <v>428.58319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428.58319</v>
      </c>
      <c r="F17" s="17">
        <f t="shared" si="0"/>
        <v>428.58319</v>
      </c>
      <c r="G17" s="17">
        <f t="shared" si="0"/>
        <v>428.58319</v>
      </c>
      <c r="H17" s="38">
        <f t="shared" si="1"/>
        <v>428.58319</v>
      </c>
      <c r="I17" s="17">
        <f t="shared" si="1"/>
        <v>428.58319</v>
      </c>
      <c r="J17" s="105">
        <f t="shared" si="1"/>
        <v>428.58319</v>
      </c>
      <c r="K17" s="68">
        <v>0</v>
      </c>
      <c r="L17" s="52">
        <v>0</v>
      </c>
      <c r="M17" s="56">
        <f t="shared" si="2"/>
        <v>428.58319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1488.6334000000002</v>
      </c>
      <c r="F18" s="35">
        <f t="shared" si="0"/>
        <v>1488.6334000000002</v>
      </c>
      <c r="G18" s="35">
        <f t="shared" si="0"/>
        <v>1488.6334000000002</v>
      </c>
      <c r="H18" s="34">
        <f t="shared" si="1"/>
        <v>428.58319</v>
      </c>
      <c r="I18" s="35">
        <f t="shared" si="1"/>
        <v>428.58319</v>
      </c>
      <c r="J18" s="103">
        <f t="shared" si="1"/>
        <v>428.58319</v>
      </c>
      <c r="K18" s="69">
        <v>1060.05021</v>
      </c>
      <c r="L18" s="50">
        <v>0</v>
      </c>
      <c r="M18" s="54">
        <f t="shared" si="2"/>
        <v>428.58319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1678.10977</v>
      </c>
      <c r="F19" s="37">
        <f t="shared" si="0"/>
        <v>1678.10977</v>
      </c>
      <c r="G19" s="37">
        <f t="shared" si="0"/>
        <v>1678.10977</v>
      </c>
      <c r="H19" s="36">
        <f t="shared" si="1"/>
        <v>428.58319</v>
      </c>
      <c r="I19" s="37">
        <f t="shared" si="1"/>
        <v>428.58319</v>
      </c>
      <c r="J19" s="104">
        <f t="shared" si="1"/>
        <v>428.58319</v>
      </c>
      <c r="K19" s="70">
        <v>1249.52658</v>
      </c>
      <c r="L19" s="51">
        <v>0</v>
      </c>
      <c r="M19" s="55">
        <f t="shared" si="2"/>
        <v>428.58319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1848.93975</v>
      </c>
      <c r="F20" s="37">
        <f t="shared" si="0"/>
        <v>1848.93975</v>
      </c>
      <c r="G20" s="37">
        <f t="shared" si="0"/>
        <v>1848.93975</v>
      </c>
      <c r="H20" s="36">
        <f t="shared" si="1"/>
        <v>428.58319</v>
      </c>
      <c r="I20" s="37">
        <f t="shared" si="1"/>
        <v>428.58319</v>
      </c>
      <c r="J20" s="104">
        <f t="shared" si="1"/>
        <v>428.58319</v>
      </c>
      <c r="K20" s="70">
        <v>1420.35656</v>
      </c>
      <c r="L20" s="51">
        <v>0</v>
      </c>
      <c r="M20" s="55">
        <f t="shared" si="2"/>
        <v>428.58319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" customHeight="1" thickBot="1">
      <c r="A21" s="164"/>
      <c r="B21" s="164"/>
      <c r="C21" s="44" t="s">
        <v>3</v>
      </c>
      <c r="D21" s="74"/>
      <c r="E21" s="36">
        <f t="shared" si="0"/>
        <v>1579.11678</v>
      </c>
      <c r="F21" s="37">
        <f t="shared" si="0"/>
        <v>1579.11678</v>
      </c>
      <c r="G21" s="37">
        <f t="shared" si="0"/>
        <v>1579.11678</v>
      </c>
      <c r="H21" s="38">
        <f t="shared" si="1"/>
        <v>428.58319</v>
      </c>
      <c r="I21" s="17">
        <f t="shared" si="1"/>
        <v>428.58319</v>
      </c>
      <c r="J21" s="105">
        <f t="shared" si="1"/>
        <v>428.58319</v>
      </c>
      <c r="K21" s="70">
        <v>1150.53359</v>
      </c>
      <c r="L21" s="51">
        <v>0</v>
      </c>
      <c r="M21" s="55">
        <f t="shared" si="2"/>
        <v>428.58319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hidden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 hidden="1">
      <c r="A23" s="163" t="s">
        <v>14</v>
      </c>
      <c r="B23" s="163" t="s">
        <v>36</v>
      </c>
      <c r="C23" s="18" t="s">
        <v>0</v>
      </c>
      <c r="D23" s="183" t="s">
        <v>28</v>
      </c>
      <c r="E23" s="24" t="e">
        <f aca="true" t="shared" si="3" ref="E23:G30">$K23+$L23+$M23+N23</f>
        <v>#VALUE!</v>
      </c>
      <c r="F23" s="26" t="e">
        <f t="shared" si="3"/>
        <v>#VALUE!</v>
      </c>
      <c r="G23" s="26" t="e">
        <f t="shared" si="3"/>
        <v>#VALUE!</v>
      </c>
      <c r="H23" s="24">
        <f aca="true" t="shared" si="4" ref="H23:J30">$L23+$M23+N23</f>
        <v>1.38281</v>
      </c>
      <c r="I23" s="26">
        <f t="shared" si="4"/>
        <v>1.38281</v>
      </c>
      <c r="J23" s="95">
        <f t="shared" si="4"/>
        <v>1.38281</v>
      </c>
      <c r="K23" s="112" t="s">
        <v>9</v>
      </c>
      <c r="L23" s="53">
        <f>L6</f>
        <v>0.00651</v>
      </c>
      <c r="M23" s="78">
        <f>M10</f>
        <v>0.91924</v>
      </c>
      <c r="N23" s="26">
        <f>N6</f>
        <v>0.45706</v>
      </c>
      <c r="O23" s="57">
        <f>O6</f>
        <v>0.45706</v>
      </c>
      <c r="P23" s="28">
        <f>P6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 hidden="1">
      <c r="A24" s="164"/>
      <c r="B24" s="164"/>
      <c r="C24" s="16" t="s">
        <v>1</v>
      </c>
      <c r="D24" s="184"/>
      <c r="E24" s="27" t="e">
        <f t="shared" si="3"/>
        <v>#VALUE!</v>
      </c>
      <c r="F24" s="25" t="e">
        <f t="shared" si="3"/>
        <v>#VALUE!</v>
      </c>
      <c r="G24" s="25" t="e">
        <f t="shared" si="3"/>
        <v>#VALUE!</v>
      </c>
      <c r="H24" s="27">
        <f t="shared" si="4"/>
        <v>1.38281</v>
      </c>
      <c r="I24" s="25">
        <f t="shared" si="4"/>
        <v>1.38281</v>
      </c>
      <c r="J24" s="96">
        <f t="shared" si="4"/>
        <v>1.38281</v>
      </c>
      <c r="K24" s="79" t="str">
        <f>K$23</f>
        <v>-</v>
      </c>
      <c r="L24" s="48">
        <f>L23</f>
        <v>0.00651</v>
      </c>
      <c r="M24" s="80">
        <f>M23</f>
        <v>0.91924</v>
      </c>
      <c r="N24" s="25">
        <f>N6</f>
        <v>0.45706</v>
      </c>
      <c r="O24" s="58">
        <f>O6</f>
        <v>0.45706</v>
      </c>
      <c r="P24" s="29">
        <f>P6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 hidden="1">
      <c r="A25" s="164"/>
      <c r="B25" s="164"/>
      <c r="C25" s="16" t="s">
        <v>2</v>
      </c>
      <c r="D25" s="184"/>
      <c r="E25" s="27" t="e">
        <f t="shared" si="3"/>
        <v>#VALUE!</v>
      </c>
      <c r="F25" s="25" t="e">
        <f t="shared" si="3"/>
        <v>#VALUE!</v>
      </c>
      <c r="G25" s="25" t="e">
        <f t="shared" si="3"/>
        <v>#VALUE!</v>
      </c>
      <c r="H25" s="27">
        <f t="shared" si="4"/>
        <v>1.38281</v>
      </c>
      <c r="I25" s="25">
        <f t="shared" si="4"/>
        <v>1.38281</v>
      </c>
      <c r="J25" s="96">
        <f t="shared" si="4"/>
        <v>1.38281</v>
      </c>
      <c r="K25" s="79" t="str">
        <f>K$23</f>
        <v>-</v>
      </c>
      <c r="L25" s="48">
        <f>L23</f>
        <v>0.00651</v>
      </c>
      <c r="M25" s="80">
        <f>M23</f>
        <v>0.91924</v>
      </c>
      <c r="N25" s="25">
        <f>N6</f>
        <v>0.45706</v>
      </c>
      <c r="O25" s="58">
        <f>O6</f>
        <v>0.45706</v>
      </c>
      <c r="P25" s="29">
        <f>P6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hidden="1" thickBot="1">
      <c r="A26" s="182"/>
      <c r="B26" s="164"/>
      <c r="C26" s="19" t="s">
        <v>3</v>
      </c>
      <c r="D26" s="184"/>
      <c r="E26" s="30" t="e">
        <f t="shared" si="3"/>
        <v>#VALUE!</v>
      </c>
      <c r="F26" s="31" t="e">
        <f t="shared" si="3"/>
        <v>#VALUE!</v>
      </c>
      <c r="G26" s="31" t="e">
        <f t="shared" si="3"/>
        <v>#VALUE!</v>
      </c>
      <c r="H26" s="30">
        <f t="shared" si="4"/>
        <v>1.38281</v>
      </c>
      <c r="I26" s="31">
        <f t="shared" si="4"/>
        <v>1.38281</v>
      </c>
      <c r="J26" s="97">
        <f t="shared" si="4"/>
        <v>1.38281</v>
      </c>
      <c r="K26" s="81" t="str">
        <f>K$23</f>
        <v>-</v>
      </c>
      <c r="L26" s="49">
        <f>L23</f>
        <v>0.00651</v>
      </c>
      <c r="M26" s="82">
        <f>M23</f>
        <v>0.91924</v>
      </c>
      <c r="N26" s="31">
        <f>N6</f>
        <v>0.45706</v>
      </c>
      <c r="O26" s="59">
        <f>O6</f>
        <v>0.45706</v>
      </c>
      <c r="P26" s="32">
        <f>P6</f>
        <v>0.45706</v>
      </c>
      <c r="Q26" s="39"/>
      <c r="R26" s="39"/>
      <c r="S26" s="39"/>
      <c r="T26" s="39"/>
      <c r="U26" s="39"/>
      <c r="V26" s="39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 hidden="1">
      <c r="A27" s="185" t="s">
        <v>15</v>
      </c>
      <c r="B27" s="164"/>
      <c r="C27" s="40" t="s">
        <v>0</v>
      </c>
      <c r="D27" s="177" t="s">
        <v>23</v>
      </c>
      <c r="E27" s="34">
        <f t="shared" si="3"/>
        <v>504.23713</v>
      </c>
      <c r="F27" s="35">
        <f t="shared" si="3"/>
        <v>504.23713</v>
      </c>
      <c r="G27" s="35">
        <f t="shared" si="3"/>
        <v>504.23713</v>
      </c>
      <c r="H27" s="34">
        <f t="shared" si="4"/>
        <v>428.58319</v>
      </c>
      <c r="I27" s="35">
        <f t="shared" si="4"/>
        <v>428.58319</v>
      </c>
      <c r="J27" s="35">
        <f t="shared" si="4"/>
        <v>428.58319</v>
      </c>
      <c r="K27" s="98">
        <v>75.65394</v>
      </c>
      <c r="L27" s="50">
        <v>0</v>
      </c>
      <c r="M27" s="83">
        <f>M14</f>
        <v>428.58319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 s="39"/>
      <c r="U27" s="39"/>
      <c r="V27" s="39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 hidden="1">
      <c r="A28" s="164"/>
      <c r="B28" s="164"/>
      <c r="C28" s="41" t="s">
        <v>1</v>
      </c>
      <c r="D28" s="177"/>
      <c r="E28" s="36">
        <f t="shared" si="3"/>
        <v>504.23713</v>
      </c>
      <c r="F28" s="37">
        <f t="shared" si="3"/>
        <v>504.23713</v>
      </c>
      <c r="G28" s="37">
        <f t="shared" si="3"/>
        <v>504.23713</v>
      </c>
      <c r="H28" s="36">
        <f t="shared" si="4"/>
        <v>428.58319</v>
      </c>
      <c r="I28" s="37">
        <f t="shared" si="4"/>
        <v>428.58319</v>
      </c>
      <c r="J28" s="37">
        <f t="shared" si="4"/>
        <v>428.58319</v>
      </c>
      <c r="K28" s="99">
        <f>K27</f>
        <v>75.65394</v>
      </c>
      <c r="L28" s="51">
        <v>0</v>
      </c>
      <c r="M28" s="84">
        <f>M$27</f>
        <v>428.58319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 s="39"/>
      <c r="U28" s="39"/>
      <c r="V28" s="39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 hidden="1">
      <c r="A29" s="164"/>
      <c r="B29" s="164"/>
      <c r="C29" s="41" t="s">
        <v>2</v>
      </c>
      <c r="D29" s="177"/>
      <c r="E29" s="36">
        <f t="shared" si="3"/>
        <v>504.23713</v>
      </c>
      <c r="F29" s="37">
        <f t="shared" si="3"/>
        <v>504.23713</v>
      </c>
      <c r="G29" s="37">
        <f t="shared" si="3"/>
        <v>504.23713</v>
      </c>
      <c r="H29" s="36">
        <f t="shared" si="4"/>
        <v>428.58319</v>
      </c>
      <c r="I29" s="37">
        <f t="shared" si="4"/>
        <v>428.58319</v>
      </c>
      <c r="J29" s="37">
        <f t="shared" si="4"/>
        <v>428.58319</v>
      </c>
      <c r="K29" s="99">
        <f>K27</f>
        <v>75.65394</v>
      </c>
      <c r="L29" s="51">
        <v>0</v>
      </c>
      <c r="M29" s="84">
        <f>M$27</f>
        <v>428.58319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 s="39"/>
      <c r="U29" s="39"/>
      <c r="V29" s="3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hidden="1" thickBot="1">
      <c r="A30" s="165"/>
      <c r="B30" s="165"/>
      <c r="C30" s="42" t="s">
        <v>3</v>
      </c>
      <c r="D30" s="178"/>
      <c r="E30" s="38">
        <f t="shared" si="3"/>
        <v>504.23713</v>
      </c>
      <c r="F30" s="17">
        <f t="shared" si="3"/>
        <v>504.23713</v>
      </c>
      <c r="G30" s="17">
        <f t="shared" si="3"/>
        <v>504.23713</v>
      </c>
      <c r="H30" s="38">
        <f t="shared" si="4"/>
        <v>428.58319</v>
      </c>
      <c r="I30" s="17">
        <f t="shared" si="4"/>
        <v>428.58319</v>
      </c>
      <c r="J30" s="17">
        <f t="shared" si="4"/>
        <v>428.58319</v>
      </c>
      <c r="K30" s="100">
        <f>K27</f>
        <v>75.65394</v>
      </c>
      <c r="L30" s="52">
        <v>0</v>
      </c>
      <c r="M30" s="85">
        <f>M$27</f>
        <v>428.58319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hidden="1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R31" s="39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 hidden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3.3</v>
      </c>
      <c r="F32" s="156"/>
      <c r="G32" s="157"/>
      <c r="H32" s="158" t="s">
        <v>22</v>
      </c>
      <c r="I32" s="159"/>
      <c r="J32" s="160"/>
      <c r="K32" s="46">
        <v>2.25295</v>
      </c>
      <c r="L32" s="124">
        <v>0.00372</v>
      </c>
      <c r="M32" s="3">
        <f>E32-K32-L32-N32</f>
        <v>0.78634</v>
      </c>
      <c r="N32" s="161">
        <v>0.25699</v>
      </c>
      <c r="O32" s="161">
        <f>июль!O32</f>
        <v>0</v>
      </c>
      <c r="P32" s="162">
        <f>июль!P32</f>
        <v>0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hidden="1" thickBot="1">
      <c r="A33" s="174" t="s">
        <v>13</v>
      </c>
      <c r="B33" s="175"/>
      <c r="C33" s="6" t="s">
        <v>9</v>
      </c>
      <c r="D33" s="173"/>
      <c r="E33" s="141">
        <v>3.96</v>
      </c>
      <c r="F33" s="142">
        <v>0</v>
      </c>
      <c r="G33" s="143"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25">
        <f>ROUND(N32*1.2,5)</f>
        <v>0.30839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 hidden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2.30833</v>
      </c>
      <c r="F34" s="128"/>
      <c r="G34" s="129"/>
      <c r="H34" s="130" t="s">
        <v>22</v>
      </c>
      <c r="I34" s="131"/>
      <c r="J34" s="132"/>
      <c r="K34" s="46">
        <v>1.26128</v>
      </c>
      <c r="L34" s="3">
        <f>L32</f>
        <v>0.00372</v>
      </c>
      <c r="M34" s="35">
        <f>E34-K34-L34-N34</f>
        <v>0.7863400000000003</v>
      </c>
      <c r="N34" s="133">
        <f>N32</f>
        <v>0.25699</v>
      </c>
      <c r="O34" s="133"/>
      <c r="P34" s="1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hidden="1" thickBot="1">
      <c r="A35" s="170" t="s">
        <v>13</v>
      </c>
      <c r="B35" s="171"/>
      <c r="C35" s="8" t="s">
        <v>9</v>
      </c>
      <c r="D35" s="169"/>
      <c r="E35" s="135">
        <v>2.77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25">
        <f>ROUND(N34*1.2,5)</f>
        <v>0.30839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M38" s="10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H3:J3"/>
    <mergeCell ref="K3:K4"/>
    <mergeCell ref="M3:M4"/>
    <mergeCell ref="A6:A9"/>
    <mergeCell ref="B6:B9"/>
    <mergeCell ref="D6:D9"/>
    <mergeCell ref="A3:A4"/>
    <mergeCell ref="B3:B4"/>
    <mergeCell ref="C3:C4"/>
    <mergeCell ref="D3:D4"/>
    <mergeCell ref="A10:A13"/>
    <mergeCell ref="B10:B13"/>
    <mergeCell ref="D10:D13"/>
    <mergeCell ref="E3:G3"/>
    <mergeCell ref="B18:B21"/>
    <mergeCell ref="A23:A26"/>
    <mergeCell ref="B23:B30"/>
    <mergeCell ref="D23:D26"/>
    <mergeCell ref="A27:A30"/>
    <mergeCell ref="D27:D30"/>
    <mergeCell ref="A34:B34"/>
    <mergeCell ref="D34:D35"/>
    <mergeCell ref="A35:B35"/>
    <mergeCell ref="A32:B32"/>
    <mergeCell ref="D32:D33"/>
    <mergeCell ref="A33:B33"/>
    <mergeCell ref="L3:L4"/>
    <mergeCell ref="N3:P3"/>
    <mergeCell ref="A5:P5"/>
    <mergeCell ref="A22:P22"/>
    <mergeCell ref="A31:P31"/>
    <mergeCell ref="E32:G32"/>
    <mergeCell ref="H32:J32"/>
    <mergeCell ref="N32:P32"/>
    <mergeCell ref="A14:A21"/>
    <mergeCell ref="B14:B17"/>
    <mergeCell ref="N33:P33"/>
    <mergeCell ref="E34:G34"/>
    <mergeCell ref="H34:J34"/>
    <mergeCell ref="N34:P34"/>
    <mergeCell ref="E35:G35"/>
    <mergeCell ref="H35:J35"/>
    <mergeCell ref="N35:P35"/>
    <mergeCell ref="E33:G33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46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46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0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E21">$K6+$L6+$M6+N6</f>
        <v>4.4507200000000005</v>
      </c>
      <c r="F6" s="26">
        <f aca="true" t="shared" si="1" ref="F6:F21">$K6+$L6+$M6+O6</f>
        <v>4.07581</v>
      </c>
      <c r="G6" s="26">
        <f aca="true" t="shared" si="2" ref="G6:G21">$K6+$L6+$M6+P6</f>
        <v>4.07581</v>
      </c>
      <c r="H6" s="24">
        <f aca="true" t="shared" si="3" ref="H6:H21">$L6+$M6+N6</f>
        <v>2.12749</v>
      </c>
      <c r="I6" s="26">
        <f aca="true" t="shared" si="4" ref="I6:I21">$L6+$M6+O6</f>
        <v>1.75258</v>
      </c>
      <c r="J6" s="28">
        <f aca="true" t="shared" si="5" ref="J6:J21">$L6+$M6+P6</f>
        <v>1.75258</v>
      </c>
      <c r="K6" s="63">
        <f>июль!K6</f>
        <v>2.32323</v>
      </c>
      <c r="L6" s="71">
        <v>0.00615</v>
      </c>
      <c r="M6" s="71">
        <v>1.55898</v>
      </c>
      <c r="N6" s="57">
        <f>июль!N6</f>
        <v>0.56236</v>
      </c>
      <c r="O6" s="57">
        <f>июль!O6</f>
        <v>0.18745</v>
      </c>
      <c r="P6" s="28">
        <f>июль!P6</f>
        <v>0.18745</v>
      </c>
      <c r="Q6" s="39">
        <f>E6*1.2</f>
        <v>5.340864000000001</v>
      </c>
      <c r="R6" s="39">
        <f aca="true" t="shared" si="6" ref="R6:S9">F6*1.2</f>
        <v>4.890972</v>
      </c>
      <c r="S6" s="39">
        <f t="shared" si="6"/>
        <v>4.890972</v>
      </c>
      <c r="T6" s="39"/>
    </row>
    <row r="7" spans="1:20" ht="12.75" customHeight="1">
      <c r="A7" s="164"/>
      <c r="B7" s="164"/>
      <c r="C7" s="16" t="s">
        <v>1</v>
      </c>
      <c r="D7" s="184"/>
      <c r="E7" s="27">
        <f t="shared" si="0"/>
        <v>4.6213999999999995</v>
      </c>
      <c r="F7" s="25">
        <f t="shared" si="1"/>
        <v>4.24649</v>
      </c>
      <c r="G7" s="25">
        <f t="shared" si="2"/>
        <v>4.24649</v>
      </c>
      <c r="H7" s="27">
        <f t="shared" si="3"/>
        <v>2.12749</v>
      </c>
      <c r="I7" s="25">
        <f t="shared" si="4"/>
        <v>1.75258</v>
      </c>
      <c r="J7" s="29">
        <f t="shared" si="5"/>
        <v>1.75258</v>
      </c>
      <c r="K7" s="64">
        <f>июль!K7</f>
        <v>2.49391</v>
      </c>
      <c r="L7" s="48">
        <f>L6</f>
        <v>0.00615</v>
      </c>
      <c r="M7" s="48">
        <f>M6</f>
        <v>1.55898</v>
      </c>
      <c r="N7" s="58">
        <f>июль!N7</f>
        <v>0.56236</v>
      </c>
      <c r="O7" s="58">
        <f>июль!O7</f>
        <v>0.18745</v>
      </c>
      <c r="P7" s="29">
        <f>июль!P7</f>
        <v>0.18745</v>
      </c>
      <c r="Q7" s="39">
        <f>E7*1.2</f>
        <v>5.545679999999999</v>
      </c>
      <c r="R7" s="39">
        <f t="shared" si="6"/>
        <v>5.095788</v>
      </c>
      <c r="S7" s="39">
        <f t="shared" si="6"/>
        <v>5.095788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5.143929999999999</v>
      </c>
      <c r="F8" s="25">
        <f t="shared" si="1"/>
        <v>4.769019999999999</v>
      </c>
      <c r="G8" s="25">
        <f t="shared" si="2"/>
        <v>4.769019999999999</v>
      </c>
      <c r="H8" s="27">
        <f t="shared" si="3"/>
        <v>2.12749</v>
      </c>
      <c r="I8" s="25">
        <f t="shared" si="4"/>
        <v>1.75258</v>
      </c>
      <c r="J8" s="29">
        <f t="shared" si="5"/>
        <v>1.75258</v>
      </c>
      <c r="K8" s="64">
        <f>июль!K8</f>
        <v>3.01644</v>
      </c>
      <c r="L8" s="48">
        <f>L6</f>
        <v>0.00615</v>
      </c>
      <c r="M8" s="48">
        <f>M6</f>
        <v>1.55898</v>
      </c>
      <c r="N8" s="58">
        <f>июль!N8</f>
        <v>0.56236</v>
      </c>
      <c r="O8" s="58">
        <f>июль!O8</f>
        <v>0.18745</v>
      </c>
      <c r="P8" s="29">
        <f>июль!P8</f>
        <v>0.18745</v>
      </c>
      <c r="Q8" s="39">
        <f>E8*1.2</f>
        <v>6.1727159999999985</v>
      </c>
      <c r="R8" s="39">
        <f t="shared" si="6"/>
        <v>5.722823999999999</v>
      </c>
      <c r="S8" s="39">
        <f t="shared" si="6"/>
        <v>5.722823999999999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6.003489999999999</v>
      </c>
      <c r="F9" s="31">
        <f t="shared" si="1"/>
        <v>5.6285799999999995</v>
      </c>
      <c r="G9" s="31">
        <f t="shared" si="2"/>
        <v>5.6285799999999995</v>
      </c>
      <c r="H9" s="30">
        <f t="shared" si="3"/>
        <v>2.12749</v>
      </c>
      <c r="I9" s="31">
        <f t="shared" si="4"/>
        <v>1.75258</v>
      </c>
      <c r="J9" s="32">
        <f t="shared" si="5"/>
        <v>1.75258</v>
      </c>
      <c r="K9" s="65">
        <f>июль!K9</f>
        <v>3.876</v>
      </c>
      <c r="L9" s="49">
        <f>L6</f>
        <v>0.00615</v>
      </c>
      <c r="M9" s="49">
        <f>M6</f>
        <v>1.55898</v>
      </c>
      <c r="N9" s="59">
        <f>июль!N9</f>
        <v>0.56236</v>
      </c>
      <c r="O9" s="59">
        <f>июль!O9</f>
        <v>0.18745</v>
      </c>
      <c r="P9" s="32">
        <f>июль!P9</f>
        <v>0.18745</v>
      </c>
      <c r="Q9" s="39">
        <f>E9*1.2</f>
        <v>7.2041879999999985</v>
      </c>
      <c r="R9" s="39">
        <f t="shared" si="6"/>
        <v>6.754295999999999</v>
      </c>
      <c r="S9" s="39">
        <f t="shared" si="6"/>
        <v>6.754295999999999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1.6107</v>
      </c>
      <c r="F10" s="26">
        <f t="shared" si="1"/>
        <v>1.2357900000000002</v>
      </c>
      <c r="G10" s="26">
        <f t="shared" si="2"/>
        <v>1.2357900000000002</v>
      </c>
      <c r="H10" s="24">
        <f t="shared" si="3"/>
        <v>1.45292</v>
      </c>
      <c r="I10" s="26">
        <f t="shared" si="4"/>
        <v>1.07801</v>
      </c>
      <c r="J10" s="28">
        <f t="shared" si="5"/>
        <v>1.07801</v>
      </c>
      <c r="K10" s="63">
        <f>июль!K10</f>
        <v>0.15778</v>
      </c>
      <c r="L10" s="53">
        <f>L6</f>
        <v>0.00615</v>
      </c>
      <c r="M10" s="71">
        <v>0.88441</v>
      </c>
      <c r="N10" s="57">
        <f>июль!N10</f>
        <v>0.56236</v>
      </c>
      <c r="O10" s="57">
        <f>июль!O10</f>
        <v>0.18745</v>
      </c>
      <c r="P10" s="28">
        <f>июль!P10</f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1.65453</v>
      </c>
      <c r="F11" s="25">
        <f t="shared" si="1"/>
        <v>1.27962</v>
      </c>
      <c r="G11" s="25">
        <f t="shared" si="2"/>
        <v>1.27962</v>
      </c>
      <c r="H11" s="27">
        <f t="shared" si="3"/>
        <v>1.45292</v>
      </c>
      <c r="I11" s="25">
        <f t="shared" si="4"/>
        <v>1.07801</v>
      </c>
      <c r="J11" s="29">
        <f t="shared" si="5"/>
        <v>1.07801</v>
      </c>
      <c r="K11" s="64">
        <f>июль!K11</f>
        <v>0.20161</v>
      </c>
      <c r="L11" s="48">
        <f>L10</f>
        <v>0.00615</v>
      </c>
      <c r="M11" s="48">
        <f>M10</f>
        <v>0.88441</v>
      </c>
      <c r="N11" s="58">
        <f>июль!N11</f>
        <v>0.56236</v>
      </c>
      <c r="O11" s="58">
        <f>июль!O11</f>
        <v>0.18745</v>
      </c>
      <c r="P11" s="29">
        <f>июль!P11</f>
        <v>0.18745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1.86055</v>
      </c>
      <c r="F12" s="25">
        <f t="shared" si="1"/>
        <v>1.48564</v>
      </c>
      <c r="G12" s="25">
        <f t="shared" si="2"/>
        <v>1.48564</v>
      </c>
      <c r="H12" s="27">
        <f t="shared" si="3"/>
        <v>1.45292</v>
      </c>
      <c r="I12" s="25">
        <f t="shared" si="4"/>
        <v>1.07801</v>
      </c>
      <c r="J12" s="29">
        <f t="shared" si="5"/>
        <v>1.07801</v>
      </c>
      <c r="K12" s="64">
        <f>июль!K12</f>
        <v>0.40763</v>
      </c>
      <c r="L12" s="48">
        <f>L10</f>
        <v>0.00615</v>
      </c>
      <c r="M12" s="48">
        <f>M10</f>
        <v>0.88441</v>
      </c>
      <c r="N12" s="58">
        <f>июль!N12</f>
        <v>0.56236</v>
      </c>
      <c r="O12" s="58">
        <f>июль!O12</f>
        <v>0.18745</v>
      </c>
      <c r="P12" s="29">
        <f>июль!P12</f>
        <v>0.18745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2.04756</v>
      </c>
      <c r="F13" s="31">
        <f t="shared" si="1"/>
        <v>1.67265</v>
      </c>
      <c r="G13" s="31">
        <f t="shared" si="2"/>
        <v>1.67265</v>
      </c>
      <c r="H13" s="30">
        <f t="shared" si="3"/>
        <v>1.45292</v>
      </c>
      <c r="I13" s="31">
        <f t="shared" si="4"/>
        <v>1.07801</v>
      </c>
      <c r="J13" s="32">
        <f t="shared" si="5"/>
        <v>1.07801</v>
      </c>
      <c r="K13" s="65">
        <f>июль!K13</f>
        <v>0.59464</v>
      </c>
      <c r="L13" s="49">
        <f>L10</f>
        <v>0.00615</v>
      </c>
      <c r="M13" s="49">
        <f>M10</f>
        <v>0.88441</v>
      </c>
      <c r="N13" s="59">
        <f>июль!N13</f>
        <v>0.56236</v>
      </c>
      <c r="O13" s="59">
        <f>июль!O13</f>
        <v>0.18745</v>
      </c>
      <c r="P13" s="32">
        <f>июль!P13</f>
        <v>0.18745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418.29614</v>
      </c>
      <c r="F14" s="35">
        <f t="shared" si="1"/>
        <v>418.29614</v>
      </c>
      <c r="G14" s="35">
        <f t="shared" si="2"/>
        <v>418.29614</v>
      </c>
      <c r="H14" s="34">
        <f t="shared" si="3"/>
        <v>418.29614</v>
      </c>
      <c r="I14" s="35">
        <f t="shared" si="4"/>
        <v>418.29614</v>
      </c>
      <c r="J14" s="103">
        <f t="shared" si="5"/>
        <v>418.29614</v>
      </c>
      <c r="K14" s="66">
        <f>июль!K14</f>
        <v>0</v>
      </c>
      <c r="L14" s="50">
        <v>0</v>
      </c>
      <c r="M14" s="72">
        <v>418.29614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418.29614</v>
      </c>
      <c r="F15" s="37">
        <f t="shared" si="1"/>
        <v>418.29614</v>
      </c>
      <c r="G15" s="37">
        <f t="shared" si="2"/>
        <v>418.29614</v>
      </c>
      <c r="H15" s="36">
        <f t="shared" si="3"/>
        <v>418.29614</v>
      </c>
      <c r="I15" s="37">
        <f t="shared" si="4"/>
        <v>418.29614</v>
      </c>
      <c r="J15" s="104">
        <f t="shared" si="5"/>
        <v>418.29614</v>
      </c>
      <c r="K15" s="67">
        <f>июль!K15</f>
        <v>0</v>
      </c>
      <c r="L15" s="51">
        <v>0</v>
      </c>
      <c r="M15" s="55">
        <f aca="true" t="shared" si="7" ref="M15:M21">M$14</f>
        <v>418.29614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418.29614</v>
      </c>
      <c r="F16" s="37">
        <f t="shared" si="1"/>
        <v>418.29614</v>
      </c>
      <c r="G16" s="37">
        <f t="shared" si="2"/>
        <v>418.29614</v>
      </c>
      <c r="H16" s="36">
        <f t="shared" si="3"/>
        <v>418.29614</v>
      </c>
      <c r="I16" s="37">
        <f t="shared" si="4"/>
        <v>418.29614</v>
      </c>
      <c r="J16" s="104">
        <f t="shared" si="5"/>
        <v>418.29614</v>
      </c>
      <c r="K16" s="67">
        <f>июль!K16</f>
        <v>0</v>
      </c>
      <c r="L16" s="51">
        <v>0</v>
      </c>
      <c r="M16" s="55">
        <f t="shared" si="7"/>
        <v>418.29614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418.29614</v>
      </c>
      <c r="F17" s="17">
        <f t="shared" si="1"/>
        <v>418.29614</v>
      </c>
      <c r="G17" s="17">
        <f t="shared" si="2"/>
        <v>418.29614</v>
      </c>
      <c r="H17" s="38">
        <f t="shared" si="3"/>
        <v>418.29614</v>
      </c>
      <c r="I17" s="17">
        <f t="shared" si="4"/>
        <v>418.29614</v>
      </c>
      <c r="J17" s="105">
        <f t="shared" si="5"/>
        <v>418.29614</v>
      </c>
      <c r="K17" s="68">
        <f>июль!K17</f>
        <v>0</v>
      </c>
      <c r="L17" s="52">
        <v>0</v>
      </c>
      <c r="M17" s="56">
        <f t="shared" si="7"/>
        <v>418.29614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1510.1478599999998</v>
      </c>
      <c r="F18" s="35">
        <f t="shared" si="1"/>
        <v>1510.1478599999998</v>
      </c>
      <c r="G18" s="35">
        <f t="shared" si="2"/>
        <v>1510.1478599999998</v>
      </c>
      <c r="H18" s="34">
        <f t="shared" si="3"/>
        <v>418.29614</v>
      </c>
      <c r="I18" s="35">
        <f t="shared" si="4"/>
        <v>418.29614</v>
      </c>
      <c r="J18" s="103">
        <f t="shared" si="5"/>
        <v>418.29614</v>
      </c>
      <c r="K18" s="69">
        <f>июль!K18</f>
        <v>1091.85172</v>
      </c>
      <c r="L18" s="50">
        <v>0</v>
      </c>
      <c r="M18" s="54">
        <f t="shared" si="7"/>
        <v>418.29614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1705.3085199999998</v>
      </c>
      <c r="F19" s="37">
        <f t="shared" si="1"/>
        <v>1705.3085199999998</v>
      </c>
      <c r="G19" s="37">
        <f t="shared" si="2"/>
        <v>1705.3085199999998</v>
      </c>
      <c r="H19" s="36">
        <f t="shared" si="3"/>
        <v>418.29614</v>
      </c>
      <c r="I19" s="37">
        <f t="shared" si="4"/>
        <v>418.29614</v>
      </c>
      <c r="J19" s="104">
        <f t="shared" si="5"/>
        <v>418.29614</v>
      </c>
      <c r="K19" s="70">
        <f>июль!K19</f>
        <v>1287.01238</v>
      </c>
      <c r="L19" s="51">
        <v>0</v>
      </c>
      <c r="M19" s="55">
        <f t="shared" si="7"/>
        <v>418.29614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1881.2633999999998</v>
      </c>
      <c r="F20" s="37">
        <f t="shared" si="1"/>
        <v>1881.2633999999998</v>
      </c>
      <c r="G20" s="37">
        <f t="shared" si="2"/>
        <v>1881.2633999999998</v>
      </c>
      <c r="H20" s="36">
        <f t="shared" si="3"/>
        <v>418.29614</v>
      </c>
      <c r="I20" s="37">
        <f t="shared" si="4"/>
        <v>418.29614</v>
      </c>
      <c r="J20" s="104">
        <f t="shared" si="5"/>
        <v>418.29614</v>
      </c>
      <c r="K20" s="70">
        <f>июль!K20</f>
        <v>1462.96726</v>
      </c>
      <c r="L20" s="51">
        <v>0</v>
      </c>
      <c r="M20" s="55">
        <f t="shared" si="7"/>
        <v>418.29614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1603.34574</v>
      </c>
      <c r="F21" s="37">
        <f t="shared" si="1"/>
        <v>1603.34574</v>
      </c>
      <c r="G21" s="37">
        <f t="shared" si="2"/>
        <v>1603.34574</v>
      </c>
      <c r="H21" s="38">
        <f t="shared" si="3"/>
        <v>418.29614</v>
      </c>
      <c r="I21" s="17">
        <f t="shared" si="4"/>
        <v>418.29614</v>
      </c>
      <c r="J21" s="105">
        <f t="shared" si="5"/>
        <v>418.29614</v>
      </c>
      <c r="K21" s="70">
        <f>июль!K21</f>
        <v>1185.0496</v>
      </c>
      <c r="L21" s="51">
        <v>0</v>
      </c>
      <c r="M21" s="55">
        <f t="shared" si="7"/>
        <v>418.29614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8" ref="E23:G30">$K23+$L23+$M23+N23</f>
        <v>2.21354</v>
      </c>
      <c r="F23" s="26">
        <f t="shared" si="8"/>
        <v>1.8386300000000002</v>
      </c>
      <c r="G23" s="26">
        <f t="shared" si="8"/>
        <v>1.8386300000000002</v>
      </c>
      <c r="H23" s="24">
        <f aca="true" t="shared" si="9" ref="H23:J30">$L23+$M23+N23</f>
        <v>1.45292</v>
      </c>
      <c r="I23" s="26">
        <f t="shared" si="9"/>
        <v>1.07801</v>
      </c>
      <c r="J23" s="95">
        <f t="shared" si="9"/>
        <v>1.07801</v>
      </c>
      <c r="K23" s="112">
        <f>'[9]Услуги по передаче'!$F$9/1000</f>
        <v>0.76062</v>
      </c>
      <c r="L23" s="53">
        <f>L6</f>
        <v>0.00615</v>
      </c>
      <c r="M23" s="78">
        <f>M10</f>
        <v>0.88441</v>
      </c>
      <c r="N23" s="26">
        <f>июль!N23</f>
        <v>0.56236</v>
      </c>
      <c r="O23" s="57">
        <f>июль!O23</f>
        <v>0.18745</v>
      </c>
      <c r="P23" s="28">
        <f>июль!P23</f>
        <v>0.18745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8"/>
        <v>2.21354</v>
      </c>
      <c r="F24" s="25">
        <f t="shared" si="8"/>
        <v>1.8386300000000002</v>
      </c>
      <c r="G24" s="25">
        <f t="shared" si="8"/>
        <v>1.8386300000000002</v>
      </c>
      <c r="H24" s="27">
        <f t="shared" si="9"/>
        <v>1.45292</v>
      </c>
      <c r="I24" s="25">
        <f t="shared" si="9"/>
        <v>1.07801</v>
      </c>
      <c r="J24" s="96">
        <f t="shared" si="9"/>
        <v>1.07801</v>
      </c>
      <c r="K24" s="79">
        <f>K$23</f>
        <v>0.76062</v>
      </c>
      <c r="L24" s="48">
        <f>L23</f>
        <v>0.00615</v>
      </c>
      <c r="M24" s="80">
        <f>M23</f>
        <v>0.88441</v>
      </c>
      <c r="N24" s="25">
        <f>июль!N24</f>
        <v>0.56236</v>
      </c>
      <c r="O24" s="58">
        <f>июль!O24</f>
        <v>0.18745</v>
      </c>
      <c r="P24" s="29">
        <f>июль!P24</f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8"/>
        <v>2.21354</v>
      </c>
      <c r="F25" s="25">
        <f t="shared" si="8"/>
        <v>1.8386300000000002</v>
      </c>
      <c r="G25" s="25">
        <f t="shared" si="8"/>
        <v>1.8386300000000002</v>
      </c>
      <c r="H25" s="27">
        <f t="shared" si="9"/>
        <v>1.45292</v>
      </c>
      <c r="I25" s="25">
        <f t="shared" si="9"/>
        <v>1.07801</v>
      </c>
      <c r="J25" s="96">
        <f t="shared" si="9"/>
        <v>1.07801</v>
      </c>
      <c r="K25" s="79">
        <f>K$23</f>
        <v>0.76062</v>
      </c>
      <c r="L25" s="48">
        <f>L23</f>
        <v>0.00615</v>
      </c>
      <c r="M25" s="80">
        <f>M23</f>
        <v>0.88441</v>
      </c>
      <c r="N25" s="25">
        <f>июль!N25</f>
        <v>0.56236</v>
      </c>
      <c r="O25" s="58">
        <f>июль!O25</f>
        <v>0.18745</v>
      </c>
      <c r="P25" s="29">
        <f>июль!P25</f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8"/>
        <v>2.21354</v>
      </c>
      <c r="F26" s="31">
        <f t="shared" si="8"/>
        <v>1.8386300000000002</v>
      </c>
      <c r="G26" s="31">
        <f t="shared" si="8"/>
        <v>1.8386300000000002</v>
      </c>
      <c r="H26" s="30">
        <f t="shared" si="9"/>
        <v>1.45292</v>
      </c>
      <c r="I26" s="31">
        <f t="shared" si="9"/>
        <v>1.07801</v>
      </c>
      <c r="J26" s="97">
        <f t="shared" si="9"/>
        <v>1.07801</v>
      </c>
      <c r="K26" s="81">
        <f>K$23</f>
        <v>0.76062</v>
      </c>
      <c r="L26" s="49">
        <f>L23</f>
        <v>0.00615</v>
      </c>
      <c r="M26" s="82">
        <f>M23</f>
        <v>0.88441</v>
      </c>
      <c r="N26" s="31">
        <f>июль!N26</f>
        <v>0.56236</v>
      </c>
      <c r="O26" s="59">
        <f>июль!O26</f>
        <v>0.18745</v>
      </c>
      <c r="P26" s="32">
        <f>июль!P26</f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8"/>
        <v>498.11096</v>
      </c>
      <c r="F27" s="35">
        <f t="shared" si="8"/>
        <v>498.11096</v>
      </c>
      <c r="G27" s="35">
        <f t="shared" si="8"/>
        <v>498.11096</v>
      </c>
      <c r="H27" s="34">
        <f t="shared" si="9"/>
        <v>418.29614</v>
      </c>
      <c r="I27" s="35">
        <f t="shared" si="9"/>
        <v>418.29614</v>
      </c>
      <c r="J27" s="35">
        <f t="shared" si="9"/>
        <v>418.29614</v>
      </c>
      <c r="K27" s="98">
        <f>июль!K27</f>
        <v>79.81482</v>
      </c>
      <c r="L27" s="50">
        <v>0</v>
      </c>
      <c r="M27" s="83">
        <f>M14</f>
        <v>418.29614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8"/>
        <v>498.11096</v>
      </c>
      <c r="F28" s="37">
        <f t="shared" si="8"/>
        <v>498.11096</v>
      </c>
      <c r="G28" s="37">
        <f t="shared" si="8"/>
        <v>498.11096</v>
      </c>
      <c r="H28" s="36">
        <f t="shared" si="9"/>
        <v>418.29614</v>
      </c>
      <c r="I28" s="37">
        <f t="shared" si="9"/>
        <v>418.29614</v>
      </c>
      <c r="J28" s="37">
        <f t="shared" si="9"/>
        <v>418.29614</v>
      </c>
      <c r="K28" s="99">
        <f>K27</f>
        <v>79.81482</v>
      </c>
      <c r="L28" s="51">
        <v>0</v>
      </c>
      <c r="M28" s="84">
        <f>M$27</f>
        <v>418.29614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8"/>
        <v>498.11096</v>
      </c>
      <c r="F29" s="37">
        <f t="shared" si="8"/>
        <v>498.11096</v>
      </c>
      <c r="G29" s="37">
        <f t="shared" si="8"/>
        <v>498.11096</v>
      </c>
      <c r="H29" s="36">
        <f t="shared" si="9"/>
        <v>418.29614</v>
      </c>
      <c r="I29" s="37">
        <f t="shared" si="9"/>
        <v>418.29614</v>
      </c>
      <c r="J29" s="37">
        <f t="shared" si="9"/>
        <v>418.29614</v>
      </c>
      <c r="K29" s="99">
        <f>K27</f>
        <v>79.81482</v>
      </c>
      <c r="L29" s="51">
        <v>0</v>
      </c>
      <c r="M29" s="84">
        <f>M$27</f>
        <v>418.29614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8"/>
        <v>498.11096</v>
      </c>
      <c r="F30" s="17">
        <f t="shared" si="8"/>
        <v>498.11096</v>
      </c>
      <c r="G30" s="17">
        <f t="shared" si="8"/>
        <v>498.11096</v>
      </c>
      <c r="H30" s="38">
        <f t="shared" si="9"/>
        <v>418.29614</v>
      </c>
      <c r="I30" s="17">
        <f t="shared" si="9"/>
        <v>418.29614</v>
      </c>
      <c r="J30" s="17">
        <f t="shared" si="9"/>
        <v>418.29614</v>
      </c>
      <c r="K30" s="100">
        <f>K27</f>
        <v>79.81482</v>
      </c>
      <c r="L30" s="52">
        <v>0</v>
      </c>
      <c r="M30" s="85">
        <f>M$27</f>
        <v>418.29614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3.45833</v>
      </c>
      <c r="F32" s="156"/>
      <c r="G32" s="157"/>
      <c r="H32" s="158" t="s">
        <v>22</v>
      </c>
      <c r="I32" s="159"/>
      <c r="J32" s="160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61">
        <f>июль!N32</f>
        <v>0.25699</v>
      </c>
      <c r="O32" s="161">
        <f>июль!O32</f>
        <v>0</v>
      </c>
      <c r="P32" s="162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июль!E33</f>
        <v>4.15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25">
        <f>ROUND(N32*1.2,5)</f>
        <v>0.30839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2.425</v>
      </c>
      <c r="F34" s="128"/>
      <c r="G34" s="129"/>
      <c r="H34" s="130" t="s">
        <v>22</v>
      </c>
      <c r="I34" s="131"/>
      <c r="J34" s="132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33">
        <f>N32</f>
        <v>0.25699</v>
      </c>
      <c r="O34" s="133"/>
      <c r="P34" s="134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f>июль!E35</f>
        <v>2.91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25">
        <f>ROUND(N34*1.2,5)</f>
        <v>0.30839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:A4"/>
    <mergeCell ref="A10:A13"/>
    <mergeCell ref="B10:B13"/>
    <mergeCell ref="D10:D13"/>
    <mergeCell ref="B3:B4"/>
    <mergeCell ref="C3:C4"/>
    <mergeCell ref="D3:D4"/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45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0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E21">$K6+$L6+$M6+N6</f>
        <v>4.4788</v>
      </c>
      <c r="F6" s="26">
        <f aca="true" t="shared" si="1" ref="F6:F21">$K6+$L6+$M6+O6</f>
        <v>4.10389</v>
      </c>
      <c r="G6" s="26">
        <f aca="true" t="shared" si="2" ref="G6:G21">$K6+$L6+$M6+P6</f>
        <v>4.10389</v>
      </c>
      <c r="H6" s="24">
        <f aca="true" t="shared" si="3" ref="H6:H21">$L6+$M6+N6</f>
        <v>2.15557</v>
      </c>
      <c r="I6" s="26">
        <f aca="true" t="shared" si="4" ref="I6:I21">$L6+$M6+O6</f>
        <v>1.7806600000000001</v>
      </c>
      <c r="J6" s="28">
        <f aca="true" t="shared" si="5" ref="J6:J21">$L6+$M6+P6</f>
        <v>1.7806600000000001</v>
      </c>
      <c r="K6" s="63">
        <f>июль!K6</f>
        <v>2.32323</v>
      </c>
      <c r="L6" s="71">
        <v>0.00574</v>
      </c>
      <c r="M6" s="71">
        <v>1.58747</v>
      </c>
      <c r="N6" s="57">
        <f>июль!N6</f>
        <v>0.56236</v>
      </c>
      <c r="O6" s="57">
        <f>июль!O6</f>
        <v>0.18745</v>
      </c>
      <c r="P6" s="28">
        <f>июль!P6</f>
        <v>0.18745</v>
      </c>
      <c r="Q6" s="39">
        <f>ROUND(E6*1.2,5)</f>
        <v>5.37456</v>
      </c>
      <c r="R6" s="39">
        <f aca="true" t="shared" si="6" ref="R6:S9">ROUND(F6*1.2,5)</f>
        <v>4.92467</v>
      </c>
      <c r="S6" s="39">
        <f t="shared" si="6"/>
        <v>4.92467</v>
      </c>
      <c r="T6" s="39"/>
    </row>
    <row r="7" spans="1:20" ht="12.75" customHeight="1">
      <c r="A7" s="164"/>
      <c r="B7" s="164"/>
      <c r="C7" s="16" t="s">
        <v>1</v>
      </c>
      <c r="D7" s="184"/>
      <c r="E7" s="27">
        <f t="shared" si="0"/>
        <v>4.64948</v>
      </c>
      <c r="F7" s="25">
        <f t="shared" si="1"/>
        <v>4.27457</v>
      </c>
      <c r="G7" s="25">
        <f t="shared" si="2"/>
        <v>4.27457</v>
      </c>
      <c r="H7" s="27">
        <f t="shared" si="3"/>
        <v>2.15557</v>
      </c>
      <c r="I7" s="25">
        <f t="shared" si="4"/>
        <v>1.7806600000000001</v>
      </c>
      <c r="J7" s="29">
        <f t="shared" si="5"/>
        <v>1.7806600000000001</v>
      </c>
      <c r="K7" s="64">
        <f>июль!K7</f>
        <v>2.49391</v>
      </c>
      <c r="L7" s="48">
        <f>L6</f>
        <v>0.00574</v>
      </c>
      <c r="M7" s="48">
        <f>M6</f>
        <v>1.58747</v>
      </c>
      <c r="N7" s="58">
        <f>июль!N7</f>
        <v>0.56236</v>
      </c>
      <c r="O7" s="58">
        <f>июль!O7</f>
        <v>0.18745</v>
      </c>
      <c r="P7" s="29">
        <f>июль!P7</f>
        <v>0.18745</v>
      </c>
      <c r="Q7" s="39">
        <f>ROUND(E7*1.2,5)</f>
        <v>5.57938</v>
      </c>
      <c r="R7" s="39">
        <f t="shared" si="6"/>
        <v>5.12948</v>
      </c>
      <c r="S7" s="39">
        <f t="shared" si="6"/>
        <v>5.12948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5.172009999999999</v>
      </c>
      <c r="F8" s="25">
        <f t="shared" si="1"/>
        <v>4.7970999999999995</v>
      </c>
      <c r="G8" s="25">
        <f t="shared" si="2"/>
        <v>4.7970999999999995</v>
      </c>
      <c r="H8" s="27">
        <f t="shared" si="3"/>
        <v>2.15557</v>
      </c>
      <c r="I8" s="25">
        <f t="shared" si="4"/>
        <v>1.7806600000000001</v>
      </c>
      <c r="J8" s="29">
        <f t="shared" si="5"/>
        <v>1.7806600000000001</v>
      </c>
      <c r="K8" s="64">
        <f>июль!K8</f>
        <v>3.01644</v>
      </c>
      <c r="L8" s="48">
        <f>L6</f>
        <v>0.00574</v>
      </c>
      <c r="M8" s="48">
        <f>M6</f>
        <v>1.58747</v>
      </c>
      <c r="N8" s="58">
        <f>июль!N8</f>
        <v>0.56236</v>
      </c>
      <c r="O8" s="58">
        <f>июль!O8</f>
        <v>0.18745</v>
      </c>
      <c r="P8" s="29">
        <f>июль!P8</f>
        <v>0.18745</v>
      </c>
      <c r="Q8" s="39">
        <f>ROUND(E8*1.2,5)</f>
        <v>6.20641</v>
      </c>
      <c r="R8" s="39">
        <f t="shared" si="6"/>
        <v>5.75652</v>
      </c>
      <c r="S8" s="39">
        <f t="shared" si="6"/>
        <v>5.75652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6.031569999999999</v>
      </c>
      <c r="F9" s="31">
        <f t="shared" si="1"/>
        <v>5.65666</v>
      </c>
      <c r="G9" s="31">
        <f t="shared" si="2"/>
        <v>5.65666</v>
      </c>
      <c r="H9" s="30">
        <f t="shared" si="3"/>
        <v>2.15557</v>
      </c>
      <c r="I9" s="31">
        <f t="shared" si="4"/>
        <v>1.7806600000000001</v>
      </c>
      <c r="J9" s="32">
        <f t="shared" si="5"/>
        <v>1.7806600000000001</v>
      </c>
      <c r="K9" s="65">
        <f>июль!K9</f>
        <v>3.876</v>
      </c>
      <c r="L9" s="49">
        <f>L6</f>
        <v>0.00574</v>
      </c>
      <c r="M9" s="49">
        <f>M6</f>
        <v>1.58747</v>
      </c>
      <c r="N9" s="59">
        <f>июль!N9</f>
        <v>0.56236</v>
      </c>
      <c r="O9" s="59">
        <f>июль!O9</f>
        <v>0.18745</v>
      </c>
      <c r="P9" s="32">
        <f>июль!P9</f>
        <v>0.18745</v>
      </c>
      <c r="Q9" s="39">
        <f>ROUND(E9*1.2,5)</f>
        <v>7.23788</v>
      </c>
      <c r="R9" s="39">
        <f t="shared" si="6"/>
        <v>6.78799</v>
      </c>
      <c r="S9" s="39">
        <f t="shared" si="6"/>
        <v>6.78799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1.6638199999999999</v>
      </c>
      <c r="F10" s="26">
        <f t="shared" si="1"/>
        <v>1.28891</v>
      </c>
      <c r="G10" s="26">
        <f t="shared" si="2"/>
        <v>1.28891</v>
      </c>
      <c r="H10" s="24">
        <f t="shared" si="3"/>
        <v>1.50604</v>
      </c>
      <c r="I10" s="26">
        <f t="shared" si="4"/>
        <v>1.13113</v>
      </c>
      <c r="J10" s="28">
        <f t="shared" si="5"/>
        <v>1.13113</v>
      </c>
      <c r="K10" s="63">
        <f>июль!K10</f>
        <v>0.15778</v>
      </c>
      <c r="L10" s="53">
        <f>L6</f>
        <v>0.00574</v>
      </c>
      <c r="M10" s="71">
        <v>0.93794</v>
      </c>
      <c r="N10" s="57">
        <f>июль!N10</f>
        <v>0.56236</v>
      </c>
      <c r="O10" s="57">
        <f>июль!O10</f>
        <v>0.18745</v>
      </c>
      <c r="P10" s="28">
        <f>июль!P10</f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1.70765</v>
      </c>
      <c r="F11" s="25">
        <f t="shared" si="1"/>
        <v>1.3327399999999998</v>
      </c>
      <c r="G11" s="25">
        <f t="shared" si="2"/>
        <v>1.3327399999999998</v>
      </c>
      <c r="H11" s="27">
        <f t="shared" si="3"/>
        <v>1.50604</v>
      </c>
      <c r="I11" s="25">
        <f t="shared" si="4"/>
        <v>1.13113</v>
      </c>
      <c r="J11" s="29">
        <f t="shared" si="5"/>
        <v>1.13113</v>
      </c>
      <c r="K11" s="64">
        <f>июль!K11</f>
        <v>0.20161</v>
      </c>
      <c r="L11" s="48">
        <f>L10</f>
        <v>0.00574</v>
      </c>
      <c r="M11" s="48">
        <f>M10</f>
        <v>0.93794</v>
      </c>
      <c r="N11" s="58">
        <f>июль!N11</f>
        <v>0.56236</v>
      </c>
      <c r="O11" s="58">
        <f>июль!O11</f>
        <v>0.18745</v>
      </c>
      <c r="P11" s="29">
        <f>июль!P11</f>
        <v>0.18745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1.91367</v>
      </c>
      <c r="F12" s="25">
        <f t="shared" si="1"/>
        <v>1.53876</v>
      </c>
      <c r="G12" s="25">
        <f t="shared" si="2"/>
        <v>1.53876</v>
      </c>
      <c r="H12" s="27">
        <f t="shared" si="3"/>
        <v>1.50604</v>
      </c>
      <c r="I12" s="25">
        <f t="shared" si="4"/>
        <v>1.13113</v>
      </c>
      <c r="J12" s="29">
        <f t="shared" si="5"/>
        <v>1.13113</v>
      </c>
      <c r="K12" s="64">
        <f>июль!K12</f>
        <v>0.40763</v>
      </c>
      <c r="L12" s="48">
        <f>L10</f>
        <v>0.00574</v>
      </c>
      <c r="M12" s="48">
        <f>M10</f>
        <v>0.93794</v>
      </c>
      <c r="N12" s="58">
        <f>июль!N12</f>
        <v>0.56236</v>
      </c>
      <c r="O12" s="58">
        <f>июль!O12</f>
        <v>0.18745</v>
      </c>
      <c r="P12" s="29">
        <f>июль!P12</f>
        <v>0.18745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2.1006799999999997</v>
      </c>
      <c r="F13" s="31">
        <f t="shared" si="1"/>
        <v>1.7257699999999998</v>
      </c>
      <c r="G13" s="31">
        <f t="shared" si="2"/>
        <v>1.7257699999999998</v>
      </c>
      <c r="H13" s="30">
        <f t="shared" si="3"/>
        <v>1.50604</v>
      </c>
      <c r="I13" s="31">
        <f t="shared" si="4"/>
        <v>1.13113</v>
      </c>
      <c r="J13" s="32">
        <f t="shared" si="5"/>
        <v>1.13113</v>
      </c>
      <c r="K13" s="65">
        <f>июль!K13</f>
        <v>0.59464</v>
      </c>
      <c r="L13" s="49">
        <f>L10</f>
        <v>0.00574</v>
      </c>
      <c r="M13" s="49">
        <f>M10</f>
        <v>0.93794</v>
      </c>
      <c r="N13" s="59">
        <f>июль!N13</f>
        <v>0.56236</v>
      </c>
      <c r="O13" s="59">
        <f>июль!O13</f>
        <v>0.18745</v>
      </c>
      <c r="P13" s="32">
        <f>июль!P13</f>
        <v>0.18745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393.24748</v>
      </c>
      <c r="F14" s="35">
        <f t="shared" si="1"/>
        <v>393.24748</v>
      </c>
      <c r="G14" s="35">
        <f t="shared" si="2"/>
        <v>393.24748</v>
      </c>
      <c r="H14" s="34">
        <f t="shared" si="3"/>
        <v>393.24748</v>
      </c>
      <c r="I14" s="35">
        <f t="shared" si="4"/>
        <v>393.24748</v>
      </c>
      <c r="J14" s="103">
        <f t="shared" si="5"/>
        <v>393.24748</v>
      </c>
      <c r="K14" s="66">
        <f>июль!K14</f>
        <v>0</v>
      </c>
      <c r="L14" s="50">
        <v>0</v>
      </c>
      <c r="M14" s="72">
        <v>393.24748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393.24748</v>
      </c>
      <c r="F15" s="37">
        <f t="shared" si="1"/>
        <v>393.24748</v>
      </c>
      <c r="G15" s="37">
        <f t="shared" si="2"/>
        <v>393.24748</v>
      </c>
      <c r="H15" s="36">
        <f t="shared" si="3"/>
        <v>393.24748</v>
      </c>
      <c r="I15" s="37">
        <f t="shared" si="4"/>
        <v>393.24748</v>
      </c>
      <c r="J15" s="104">
        <f t="shared" si="5"/>
        <v>393.24748</v>
      </c>
      <c r="K15" s="67">
        <f>июль!K15</f>
        <v>0</v>
      </c>
      <c r="L15" s="51">
        <v>0</v>
      </c>
      <c r="M15" s="55">
        <f aca="true" t="shared" si="7" ref="M15:M21">M$14</f>
        <v>393.24748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393.24748</v>
      </c>
      <c r="F16" s="37">
        <f t="shared" si="1"/>
        <v>393.24748</v>
      </c>
      <c r="G16" s="37">
        <f t="shared" si="2"/>
        <v>393.24748</v>
      </c>
      <c r="H16" s="36">
        <f t="shared" si="3"/>
        <v>393.24748</v>
      </c>
      <c r="I16" s="37">
        <f t="shared" si="4"/>
        <v>393.24748</v>
      </c>
      <c r="J16" s="104">
        <f t="shared" si="5"/>
        <v>393.24748</v>
      </c>
      <c r="K16" s="67">
        <f>июль!K16</f>
        <v>0</v>
      </c>
      <c r="L16" s="51">
        <v>0</v>
      </c>
      <c r="M16" s="55">
        <f t="shared" si="7"/>
        <v>393.24748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393.24748</v>
      </c>
      <c r="F17" s="17">
        <f t="shared" si="1"/>
        <v>393.24748</v>
      </c>
      <c r="G17" s="17">
        <f t="shared" si="2"/>
        <v>393.24748</v>
      </c>
      <c r="H17" s="38">
        <f t="shared" si="3"/>
        <v>393.24748</v>
      </c>
      <c r="I17" s="17">
        <f t="shared" si="4"/>
        <v>393.24748</v>
      </c>
      <c r="J17" s="105">
        <f t="shared" si="5"/>
        <v>393.24748</v>
      </c>
      <c r="K17" s="68">
        <f>июль!K17</f>
        <v>0</v>
      </c>
      <c r="L17" s="52">
        <v>0</v>
      </c>
      <c r="M17" s="56">
        <f t="shared" si="7"/>
        <v>393.24748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1485.0991999999999</v>
      </c>
      <c r="F18" s="35">
        <f t="shared" si="1"/>
        <v>1485.0991999999999</v>
      </c>
      <c r="G18" s="35">
        <f t="shared" si="2"/>
        <v>1485.0991999999999</v>
      </c>
      <c r="H18" s="34">
        <f t="shared" si="3"/>
        <v>393.24748</v>
      </c>
      <c r="I18" s="35">
        <f t="shared" si="4"/>
        <v>393.24748</v>
      </c>
      <c r="J18" s="103">
        <f t="shared" si="5"/>
        <v>393.24748</v>
      </c>
      <c r="K18" s="69">
        <f>июль!K18</f>
        <v>1091.85172</v>
      </c>
      <c r="L18" s="50">
        <v>0</v>
      </c>
      <c r="M18" s="54">
        <f t="shared" si="7"/>
        <v>393.24748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1680.25986</v>
      </c>
      <c r="F19" s="37">
        <f t="shared" si="1"/>
        <v>1680.25986</v>
      </c>
      <c r="G19" s="37">
        <f t="shared" si="2"/>
        <v>1680.25986</v>
      </c>
      <c r="H19" s="36">
        <f t="shared" si="3"/>
        <v>393.24748</v>
      </c>
      <c r="I19" s="37">
        <f t="shared" si="4"/>
        <v>393.24748</v>
      </c>
      <c r="J19" s="104">
        <f t="shared" si="5"/>
        <v>393.24748</v>
      </c>
      <c r="K19" s="70">
        <f>июль!K19</f>
        <v>1287.01238</v>
      </c>
      <c r="L19" s="51">
        <v>0</v>
      </c>
      <c r="M19" s="55">
        <f t="shared" si="7"/>
        <v>393.24748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1856.21474</v>
      </c>
      <c r="F20" s="37">
        <f t="shared" si="1"/>
        <v>1856.21474</v>
      </c>
      <c r="G20" s="37">
        <f t="shared" si="2"/>
        <v>1856.21474</v>
      </c>
      <c r="H20" s="36">
        <f t="shared" si="3"/>
        <v>393.24748</v>
      </c>
      <c r="I20" s="37">
        <f t="shared" si="4"/>
        <v>393.24748</v>
      </c>
      <c r="J20" s="104">
        <f t="shared" si="5"/>
        <v>393.24748</v>
      </c>
      <c r="K20" s="70">
        <f>июль!K20</f>
        <v>1462.96726</v>
      </c>
      <c r="L20" s="51">
        <v>0</v>
      </c>
      <c r="M20" s="55">
        <f t="shared" si="7"/>
        <v>393.24748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1578.29708</v>
      </c>
      <c r="F21" s="37">
        <f t="shared" si="1"/>
        <v>1578.29708</v>
      </c>
      <c r="G21" s="37">
        <f t="shared" si="2"/>
        <v>1578.29708</v>
      </c>
      <c r="H21" s="38">
        <f t="shared" si="3"/>
        <v>393.24748</v>
      </c>
      <c r="I21" s="17">
        <f t="shared" si="4"/>
        <v>393.24748</v>
      </c>
      <c r="J21" s="105">
        <f t="shared" si="5"/>
        <v>393.24748</v>
      </c>
      <c r="K21" s="70">
        <f>июль!K21</f>
        <v>1185.0496</v>
      </c>
      <c r="L21" s="51">
        <v>0</v>
      </c>
      <c r="M21" s="55">
        <f t="shared" si="7"/>
        <v>393.24748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8" ref="E23:G30">$K23+$L23+$M23+N23</f>
        <v>3.3387000000000002</v>
      </c>
      <c r="F23" s="26">
        <f t="shared" si="8"/>
        <v>2.9637900000000004</v>
      </c>
      <c r="G23" s="26">
        <f t="shared" si="8"/>
        <v>2.9637900000000004</v>
      </c>
      <c r="H23" s="24">
        <f aca="true" t="shared" si="9" ref="H23:J30">$L23+$M23+N23</f>
        <v>1.50604</v>
      </c>
      <c r="I23" s="26">
        <f t="shared" si="9"/>
        <v>1.13113</v>
      </c>
      <c r="J23" s="95">
        <f t="shared" si="9"/>
        <v>1.13113</v>
      </c>
      <c r="K23" s="112">
        <f>'[10]Услуги по передаче'!$F$9/1000</f>
        <v>1.8326600000000002</v>
      </c>
      <c r="L23" s="53">
        <f>L6</f>
        <v>0.00574</v>
      </c>
      <c r="M23" s="78">
        <f>M10</f>
        <v>0.93794</v>
      </c>
      <c r="N23" s="26">
        <f>июль!N23</f>
        <v>0.56236</v>
      </c>
      <c r="O23" s="57">
        <f>июль!O23</f>
        <v>0.18745</v>
      </c>
      <c r="P23" s="28">
        <f>июль!P23</f>
        <v>0.18745</v>
      </c>
      <c r="Q23" s="39">
        <f>K23/(100-3.7)*3.7</f>
        <v>0.07041372793354103</v>
      </c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8"/>
        <v>3.3387000000000002</v>
      </c>
      <c r="F24" s="25">
        <f t="shared" si="8"/>
        <v>2.9637900000000004</v>
      </c>
      <c r="G24" s="25">
        <f t="shared" si="8"/>
        <v>2.9637900000000004</v>
      </c>
      <c r="H24" s="27">
        <f t="shared" si="9"/>
        <v>1.50604</v>
      </c>
      <c r="I24" s="25">
        <f t="shared" si="9"/>
        <v>1.13113</v>
      </c>
      <c r="J24" s="96">
        <f t="shared" si="9"/>
        <v>1.13113</v>
      </c>
      <c r="K24" s="79">
        <f>K$23</f>
        <v>1.8326600000000002</v>
      </c>
      <c r="L24" s="48">
        <f>L23</f>
        <v>0.00574</v>
      </c>
      <c r="M24" s="80">
        <f>M23</f>
        <v>0.93794</v>
      </c>
      <c r="N24" s="25">
        <f>июль!N24</f>
        <v>0.56236</v>
      </c>
      <c r="O24" s="58">
        <f>июль!O24</f>
        <v>0.18745</v>
      </c>
      <c r="P24" s="29">
        <f>июль!P24</f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8"/>
        <v>3.3387000000000002</v>
      </c>
      <c r="F25" s="25">
        <f t="shared" si="8"/>
        <v>2.9637900000000004</v>
      </c>
      <c r="G25" s="25">
        <f t="shared" si="8"/>
        <v>2.9637900000000004</v>
      </c>
      <c r="H25" s="27">
        <f t="shared" si="9"/>
        <v>1.50604</v>
      </c>
      <c r="I25" s="25">
        <f t="shared" si="9"/>
        <v>1.13113</v>
      </c>
      <c r="J25" s="96">
        <f t="shared" si="9"/>
        <v>1.13113</v>
      </c>
      <c r="K25" s="79">
        <f>K$23</f>
        <v>1.8326600000000002</v>
      </c>
      <c r="L25" s="48">
        <f>L23</f>
        <v>0.00574</v>
      </c>
      <c r="M25" s="80">
        <f>M23</f>
        <v>0.93794</v>
      </c>
      <c r="N25" s="25">
        <f>июль!N25</f>
        <v>0.56236</v>
      </c>
      <c r="O25" s="58">
        <f>июль!O25</f>
        <v>0.18745</v>
      </c>
      <c r="P25" s="29">
        <f>июль!P25</f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8"/>
        <v>3.3387000000000002</v>
      </c>
      <c r="F26" s="31">
        <f t="shared" si="8"/>
        <v>2.9637900000000004</v>
      </c>
      <c r="G26" s="31">
        <f t="shared" si="8"/>
        <v>2.9637900000000004</v>
      </c>
      <c r="H26" s="30">
        <f t="shared" si="9"/>
        <v>1.50604</v>
      </c>
      <c r="I26" s="31">
        <f t="shared" si="9"/>
        <v>1.13113</v>
      </c>
      <c r="J26" s="97">
        <f t="shared" si="9"/>
        <v>1.13113</v>
      </c>
      <c r="K26" s="81">
        <f>K$23</f>
        <v>1.8326600000000002</v>
      </c>
      <c r="L26" s="49">
        <f>L23</f>
        <v>0.00574</v>
      </c>
      <c r="M26" s="82">
        <f>M23</f>
        <v>0.93794</v>
      </c>
      <c r="N26" s="31">
        <f>июль!N26</f>
        <v>0.56236</v>
      </c>
      <c r="O26" s="59">
        <f>июль!O26</f>
        <v>0.18745</v>
      </c>
      <c r="P26" s="32">
        <f>июль!P26</f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8"/>
        <v>473.0623</v>
      </c>
      <c r="F27" s="35">
        <f t="shared" si="8"/>
        <v>473.0623</v>
      </c>
      <c r="G27" s="35">
        <f t="shared" si="8"/>
        <v>473.0623</v>
      </c>
      <c r="H27" s="34">
        <f t="shared" si="9"/>
        <v>393.24748</v>
      </c>
      <c r="I27" s="35">
        <f t="shared" si="9"/>
        <v>393.24748</v>
      </c>
      <c r="J27" s="35">
        <f t="shared" si="9"/>
        <v>393.24748</v>
      </c>
      <c r="K27" s="98">
        <f>июль!K27</f>
        <v>79.81482</v>
      </c>
      <c r="L27" s="50">
        <v>0</v>
      </c>
      <c r="M27" s="83">
        <f>M14</f>
        <v>393.24748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8"/>
        <v>473.0623</v>
      </c>
      <c r="F28" s="37">
        <f t="shared" si="8"/>
        <v>473.0623</v>
      </c>
      <c r="G28" s="37">
        <f t="shared" si="8"/>
        <v>473.0623</v>
      </c>
      <c r="H28" s="36">
        <f t="shared" si="9"/>
        <v>393.24748</v>
      </c>
      <c r="I28" s="37">
        <f t="shared" si="9"/>
        <v>393.24748</v>
      </c>
      <c r="J28" s="37">
        <f t="shared" si="9"/>
        <v>393.24748</v>
      </c>
      <c r="K28" s="99">
        <f>K27</f>
        <v>79.81482</v>
      </c>
      <c r="L28" s="51">
        <v>0</v>
      </c>
      <c r="M28" s="84">
        <f>M$27</f>
        <v>393.24748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8"/>
        <v>473.0623</v>
      </c>
      <c r="F29" s="37">
        <f t="shared" si="8"/>
        <v>473.0623</v>
      </c>
      <c r="G29" s="37">
        <f t="shared" si="8"/>
        <v>473.0623</v>
      </c>
      <c r="H29" s="36">
        <f t="shared" si="9"/>
        <v>393.24748</v>
      </c>
      <c r="I29" s="37">
        <f t="shared" si="9"/>
        <v>393.24748</v>
      </c>
      <c r="J29" s="37">
        <f t="shared" si="9"/>
        <v>393.24748</v>
      </c>
      <c r="K29" s="99">
        <f>K27</f>
        <v>79.81482</v>
      </c>
      <c r="L29" s="51">
        <v>0</v>
      </c>
      <c r="M29" s="84">
        <f>M$27</f>
        <v>393.24748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8"/>
        <v>473.0623</v>
      </c>
      <c r="F30" s="17">
        <f t="shared" si="8"/>
        <v>473.0623</v>
      </c>
      <c r="G30" s="17">
        <f t="shared" si="8"/>
        <v>473.0623</v>
      </c>
      <c r="H30" s="38">
        <f t="shared" si="9"/>
        <v>393.24748</v>
      </c>
      <c r="I30" s="17">
        <f t="shared" si="9"/>
        <v>393.24748</v>
      </c>
      <c r="J30" s="17">
        <f t="shared" si="9"/>
        <v>393.24748</v>
      </c>
      <c r="K30" s="100">
        <f>K27</f>
        <v>79.81482</v>
      </c>
      <c r="L30" s="52">
        <v>0</v>
      </c>
      <c r="M30" s="85">
        <f>M$27</f>
        <v>393.24748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3.45833</v>
      </c>
      <c r="F32" s="156"/>
      <c r="G32" s="157"/>
      <c r="H32" s="158" t="s">
        <v>22</v>
      </c>
      <c r="I32" s="159"/>
      <c r="J32" s="160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61">
        <f>июль!N32</f>
        <v>0.25699</v>
      </c>
      <c r="O32" s="161">
        <f>июль!O32</f>
        <v>0</v>
      </c>
      <c r="P32" s="162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июль!E33</f>
        <v>4.15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25">
        <f>ROUND(N32*1.2,5)</f>
        <v>0.30839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2.425</v>
      </c>
      <c r="F34" s="128"/>
      <c r="G34" s="129"/>
      <c r="H34" s="130" t="s">
        <v>22</v>
      </c>
      <c r="I34" s="131"/>
      <c r="J34" s="132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33">
        <f>N32</f>
        <v>0.25699</v>
      </c>
      <c r="O34" s="133"/>
      <c r="P34" s="134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f>июль!E35</f>
        <v>2.91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25">
        <f>ROUND(N34*1.2,5)</f>
        <v>0.30839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:A4"/>
    <mergeCell ref="A10:A13"/>
    <mergeCell ref="B10:B13"/>
    <mergeCell ref="D10:D13"/>
    <mergeCell ref="B3:B4"/>
    <mergeCell ref="C3:C4"/>
    <mergeCell ref="D3:D4"/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44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44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0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E21">$K6+$L6+$M6+N6</f>
        <v>4.4453000000000005</v>
      </c>
      <c r="F6" s="26">
        <f aca="true" t="shared" si="1" ref="F6:F21">$K6+$L6+$M6+O6</f>
        <v>4.070390000000001</v>
      </c>
      <c r="G6" s="26">
        <f aca="true" t="shared" si="2" ref="G6:G21">$K6+$L6+$M6+P6</f>
        <v>4.070390000000001</v>
      </c>
      <c r="H6" s="24">
        <f aca="true" t="shared" si="3" ref="H6:H21">$L6+$M6+N6</f>
        <v>2.12207</v>
      </c>
      <c r="I6" s="26">
        <f aca="true" t="shared" si="4" ref="I6:I21">$L6+$M6+O6</f>
        <v>1.74716</v>
      </c>
      <c r="J6" s="28">
        <f aca="true" t="shared" si="5" ref="J6:J21">$L6+$M6+P6</f>
        <v>1.74716</v>
      </c>
      <c r="K6" s="63">
        <f>июль!K6</f>
        <v>2.32323</v>
      </c>
      <c r="L6" s="71">
        <v>0.00565</v>
      </c>
      <c r="M6" s="71">
        <v>1.55406</v>
      </c>
      <c r="N6" s="57">
        <f>июль!N6</f>
        <v>0.56236</v>
      </c>
      <c r="O6" s="57">
        <f>июль!O6</f>
        <v>0.18745</v>
      </c>
      <c r="P6" s="28">
        <f>июль!P6</f>
        <v>0.18745</v>
      </c>
      <c r="Q6" s="39">
        <f>ROUND(E6*1.2,5)</f>
        <v>5.33436</v>
      </c>
      <c r="R6" s="39">
        <f aca="true" t="shared" si="6" ref="R6:S9">ROUND(F6*1.2,5)</f>
        <v>4.88447</v>
      </c>
      <c r="S6" s="39">
        <f t="shared" si="6"/>
        <v>4.88447</v>
      </c>
      <c r="T6" s="39"/>
    </row>
    <row r="7" spans="1:20" ht="12.75" customHeight="1">
      <c r="A7" s="164"/>
      <c r="B7" s="164"/>
      <c r="C7" s="16" t="s">
        <v>1</v>
      </c>
      <c r="D7" s="184"/>
      <c r="E7" s="27">
        <f t="shared" si="0"/>
        <v>4.61598</v>
      </c>
      <c r="F7" s="25">
        <f t="shared" si="1"/>
        <v>4.241070000000001</v>
      </c>
      <c r="G7" s="25">
        <f t="shared" si="2"/>
        <v>4.241070000000001</v>
      </c>
      <c r="H7" s="27">
        <f t="shared" si="3"/>
        <v>2.12207</v>
      </c>
      <c r="I7" s="25">
        <f t="shared" si="4"/>
        <v>1.74716</v>
      </c>
      <c r="J7" s="29">
        <f t="shared" si="5"/>
        <v>1.74716</v>
      </c>
      <c r="K7" s="64">
        <f>июль!K7</f>
        <v>2.49391</v>
      </c>
      <c r="L7" s="48">
        <f>L6</f>
        <v>0.00565</v>
      </c>
      <c r="M7" s="48">
        <f>M6</f>
        <v>1.55406</v>
      </c>
      <c r="N7" s="58">
        <f>июль!N7</f>
        <v>0.56236</v>
      </c>
      <c r="O7" s="58">
        <f>июль!O7</f>
        <v>0.18745</v>
      </c>
      <c r="P7" s="29">
        <f>июль!P7</f>
        <v>0.18745</v>
      </c>
      <c r="Q7" s="39">
        <f>ROUND(E7*1.2,5)</f>
        <v>5.53918</v>
      </c>
      <c r="R7" s="39">
        <f t="shared" si="6"/>
        <v>5.08928</v>
      </c>
      <c r="S7" s="39">
        <f t="shared" si="6"/>
        <v>5.08928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5.13851</v>
      </c>
      <c r="F8" s="25">
        <f t="shared" si="1"/>
        <v>4.7636</v>
      </c>
      <c r="G8" s="25">
        <f t="shared" si="2"/>
        <v>4.7636</v>
      </c>
      <c r="H8" s="27">
        <f t="shared" si="3"/>
        <v>2.12207</v>
      </c>
      <c r="I8" s="25">
        <f t="shared" si="4"/>
        <v>1.74716</v>
      </c>
      <c r="J8" s="29">
        <f t="shared" si="5"/>
        <v>1.74716</v>
      </c>
      <c r="K8" s="64">
        <f>июль!K8</f>
        <v>3.01644</v>
      </c>
      <c r="L8" s="48">
        <f>L6</f>
        <v>0.00565</v>
      </c>
      <c r="M8" s="48">
        <f>M6</f>
        <v>1.55406</v>
      </c>
      <c r="N8" s="58">
        <f>июль!N8</f>
        <v>0.56236</v>
      </c>
      <c r="O8" s="58">
        <f>июль!O8</f>
        <v>0.18745</v>
      </c>
      <c r="P8" s="29">
        <f>июль!P8</f>
        <v>0.18745</v>
      </c>
      <c r="Q8" s="39">
        <f>ROUND(E8*1.2,5)</f>
        <v>6.16621</v>
      </c>
      <c r="R8" s="39">
        <f t="shared" si="6"/>
        <v>5.71632</v>
      </c>
      <c r="S8" s="39">
        <f t="shared" si="6"/>
        <v>5.71632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5.99807</v>
      </c>
      <c r="F9" s="31">
        <f t="shared" si="1"/>
        <v>5.62316</v>
      </c>
      <c r="G9" s="31">
        <f t="shared" si="2"/>
        <v>5.62316</v>
      </c>
      <c r="H9" s="30">
        <f t="shared" si="3"/>
        <v>2.12207</v>
      </c>
      <c r="I9" s="31">
        <f t="shared" si="4"/>
        <v>1.74716</v>
      </c>
      <c r="J9" s="32">
        <f t="shared" si="5"/>
        <v>1.74716</v>
      </c>
      <c r="K9" s="65">
        <f>июль!K9</f>
        <v>3.876</v>
      </c>
      <c r="L9" s="49">
        <f>L6</f>
        <v>0.00565</v>
      </c>
      <c r="M9" s="49">
        <f>M6</f>
        <v>1.55406</v>
      </c>
      <c r="N9" s="59">
        <f>июль!N9</f>
        <v>0.56236</v>
      </c>
      <c r="O9" s="59">
        <f>июль!O9</f>
        <v>0.18745</v>
      </c>
      <c r="P9" s="32">
        <f>июль!P9</f>
        <v>0.18745</v>
      </c>
      <c r="Q9" s="39">
        <f>ROUND(E9*1.2,5)</f>
        <v>7.19768</v>
      </c>
      <c r="R9" s="39">
        <f t="shared" si="6"/>
        <v>6.74779</v>
      </c>
      <c r="S9" s="39">
        <f t="shared" si="6"/>
        <v>6.74779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1.67052</v>
      </c>
      <c r="F10" s="26">
        <f t="shared" si="1"/>
        <v>1.29561</v>
      </c>
      <c r="G10" s="26">
        <f t="shared" si="2"/>
        <v>1.29561</v>
      </c>
      <c r="H10" s="24">
        <f t="shared" si="3"/>
        <v>1.51274</v>
      </c>
      <c r="I10" s="26">
        <f t="shared" si="4"/>
        <v>1.1378300000000001</v>
      </c>
      <c r="J10" s="28">
        <f t="shared" si="5"/>
        <v>1.1378300000000001</v>
      </c>
      <c r="K10" s="63">
        <f>июль!K10</f>
        <v>0.15778</v>
      </c>
      <c r="L10" s="53">
        <f>L6</f>
        <v>0.00565</v>
      </c>
      <c r="M10" s="71">
        <v>0.94473</v>
      </c>
      <c r="N10" s="57">
        <f>июль!N10</f>
        <v>0.56236</v>
      </c>
      <c r="O10" s="57">
        <f>июль!O10</f>
        <v>0.18745</v>
      </c>
      <c r="P10" s="28">
        <f>июль!P10</f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1.71435</v>
      </c>
      <c r="F11" s="25">
        <f t="shared" si="1"/>
        <v>1.3394400000000002</v>
      </c>
      <c r="G11" s="25">
        <f t="shared" si="2"/>
        <v>1.3394400000000002</v>
      </c>
      <c r="H11" s="27">
        <f t="shared" si="3"/>
        <v>1.51274</v>
      </c>
      <c r="I11" s="25">
        <f t="shared" si="4"/>
        <v>1.1378300000000001</v>
      </c>
      <c r="J11" s="29">
        <f t="shared" si="5"/>
        <v>1.1378300000000001</v>
      </c>
      <c r="K11" s="64">
        <f>июль!K11</f>
        <v>0.20161</v>
      </c>
      <c r="L11" s="48">
        <f>L10</f>
        <v>0.00565</v>
      </c>
      <c r="M11" s="48">
        <f>M10</f>
        <v>0.94473</v>
      </c>
      <c r="N11" s="58">
        <f>июль!N11</f>
        <v>0.56236</v>
      </c>
      <c r="O11" s="58">
        <f>июль!O11</f>
        <v>0.18745</v>
      </c>
      <c r="P11" s="29">
        <f>июль!P11</f>
        <v>0.18745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1.92037</v>
      </c>
      <c r="F12" s="25">
        <f t="shared" si="1"/>
        <v>1.5454599999999998</v>
      </c>
      <c r="G12" s="25">
        <f t="shared" si="2"/>
        <v>1.5454599999999998</v>
      </c>
      <c r="H12" s="27">
        <f t="shared" si="3"/>
        <v>1.51274</v>
      </c>
      <c r="I12" s="25">
        <f t="shared" si="4"/>
        <v>1.1378300000000001</v>
      </c>
      <c r="J12" s="29">
        <f t="shared" si="5"/>
        <v>1.1378300000000001</v>
      </c>
      <c r="K12" s="64">
        <f>июль!K12</f>
        <v>0.40763</v>
      </c>
      <c r="L12" s="48">
        <f>L10</f>
        <v>0.00565</v>
      </c>
      <c r="M12" s="48">
        <f>M10</f>
        <v>0.94473</v>
      </c>
      <c r="N12" s="58">
        <f>июль!N12</f>
        <v>0.56236</v>
      </c>
      <c r="O12" s="58">
        <f>июль!O12</f>
        <v>0.18745</v>
      </c>
      <c r="P12" s="29">
        <f>июль!P12</f>
        <v>0.18745</v>
      </c>
      <c r="Q12" s="39"/>
      <c r="R12" s="39"/>
      <c r="S12" s="39"/>
      <c r="T12" t="s">
        <v>43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2.10738</v>
      </c>
      <c r="F13" s="31">
        <f t="shared" si="1"/>
        <v>1.7324700000000002</v>
      </c>
      <c r="G13" s="31">
        <f t="shared" si="2"/>
        <v>1.7324700000000002</v>
      </c>
      <c r="H13" s="30">
        <f t="shared" si="3"/>
        <v>1.51274</v>
      </c>
      <c r="I13" s="31">
        <f t="shared" si="4"/>
        <v>1.1378300000000001</v>
      </c>
      <c r="J13" s="32">
        <f t="shared" si="5"/>
        <v>1.1378300000000001</v>
      </c>
      <c r="K13" s="65">
        <f>июль!K13</f>
        <v>0.59464</v>
      </c>
      <c r="L13" s="49">
        <f>L10</f>
        <v>0.00565</v>
      </c>
      <c r="M13" s="49">
        <f>M10</f>
        <v>0.94473</v>
      </c>
      <c r="N13" s="59">
        <f>июль!N13</f>
        <v>0.56236</v>
      </c>
      <c r="O13" s="59">
        <f>июль!O13</f>
        <v>0.18745</v>
      </c>
      <c r="P13" s="32">
        <f>июль!P13</f>
        <v>0.18745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403.33546</v>
      </c>
      <c r="F14" s="35">
        <f t="shared" si="1"/>
        <v>403.33546</v>
      </c>
      <c r="G14" s="35">
        <f t="shared" si="2"/>
        <v>403.33546</v>
      </c>
      <c r="H14" s="34">
        <f t="shared" si="3"/>
        <v>403.33546</v>
      </c>
      <c r="I14" s="35">
        <f t="shared" si="4"/>
        <v>403.33546</v>
      </c>
      <c r="J14" s="103">
        <f t="shared" si="5"/>
        <v>403.33546</v>
      </c>
      <c r="K14" s="66">
        <f>июль!K14</f>
        <v>0</v>
      </c>
      <c r="L14" s="50">
        <v>0</v>
      </c>
      <c r="M14" s="72">
        <v>403.33546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403.33546</v>
      </c>
      <c r="F15" s="37">
        <f t="shared" si="1"/>
        <v>403.33546</v>
      </c>
      <c r="G15" s="37">
        <f t="shared" si="2"/>
        <v>403.33546</v>
      </c>
      <c r="H15" s="36">
        <f t="shared" si="3"/>
        <v>403.33546</v>
      </c>
      <c r="I15" s="37">
        <f t="shared" si="4"/>
        <v>403.33546</v>
      </c>
      <c r="J15" s="104">
        <f t="shared" si="5"/>
        <v>403.33546</v>
      </c>
      <c r="K15" s="67">
        <f>июль!K15</f>
        <v>0</v>
      </c>
      <c r="L15" s="51">
        <v>0</v>
      </c>
      <c r="M15" s="55">
        <f aca="true" t="shared" si="7" ref="M15:M21">M$14</f>
        <v>403.33546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403.33546</v>
      </c>
      <c r="F16" s="37">
        <f t="shared" si="1"/>
        <v>403.33546</v>
      </c>
      <c r="G16" s="37">
        <f t="shared" si="2"/>
        <v>403.33546</v>
      </c>
      <c r="H16" s="36">
        <f t="shared" si="3"/>
        <v>403.33546</v>
      </c>
      <c r="I16" s="37">
        <f t="shared" si="4"/>
        <v>403.33546</v>
      </c>
      <c r="J16" s="104">
        <f t="shared" si="5"/>
        <v>403.33546</v>
      </c>
      <c r="K16" s="67">
        <f>июль!K16</f>
        <v>0</v>
      </c>
      <c r="L16" s="51">
        <v>0</v>
      </c>
      <c r="M16" s="55">
        <f t="shared" si="7"/>
        <v>403.33546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403.33546</v>
      </c>
      <c r="F17" s="17">
        <f t="shared" si="1"/>
        <v>403.33546</v>
      </c>
      <c r="G17" s="17">
        <f t="shared" si="2"/>
        <v>403.33546</v>
      </c>
      <c r="H17" s="38">
        <f t="shared" si="3"/>
        <v>403.33546</v>
      </c>
      <c r="I17" s="17">
        <f t="shared" si="4"/>
        <v>403.33546</v>
      </c>
      <c r="J17" s="105">
        <f t="shared" si="5"/>
        <v>403.33546</v>
      </c>
      <c r="K17" s="68">
        <f>июль!K17</f>
        <v>0</v>
      </c>
      <c r="L17" s="52">
        <v>0</v>
      </c>
      <c r="M17" s="56">
        <f t="shared" si="7"/>
        <v>403.33546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1495.18718</v>
      </c>
      <c r="F18" s="35">
        <f t="shared" si="1"/>
        <v>1495.18718</v>
      </c>
      <c r="G18" s="35">
        <f t="shared" si="2"/>
        <v>1495.18718</v>
      </c>
      <c r="H18" s="34">
        <f t="shared" si="3"/>
        <v>403.33546</v>
      </c>
      <c r="I18" s="35">
        <f t="shared" si="4"/>
        <v>403.33546</v>
      </c>
      <c r="J18" s="103">
        <f t="shared" si="5"/>
        <v>403.33546</v>
      </c>
      <c r="K18" s="69">
        <f>июль!K18</f>
        <v>1091.85172</v>
      </c>
      <c r="L18" s="50">
        <v>0</v>
      </c>
      <c r="M18" s="54">
        <f t="shared" si="7"/>
        <v>403.33546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1690.34784</v>
      </c>
      <c r="F19" s="37">
        <f t="shared" si="1"/>
        <v>1690.34784</v>
      </c>
      <c r="G19" s="37">
        <f t="shared" si="2"/>
        <v>1690.34784</v>
      </c>
      <c r="H19" s="36">
        <f t="shared" si="3"/>
        <v>403.33546</v>
      </c>
      <c r="I19" s="37">
        <f t="shared" si="4"/>
        <v>403.33546</v>
      </c>
      <c r="J19" s="104">
        <f t="shared" si="5"/>
        <v>403.33546</v>
      </c>
      <c r="K19" s="70">
        <f>июль!K19</f>
        <v>1287.01238</v>
      </c>
      <c r="L19" s="51">
        <v>0</v>
      </c>
      <c r="M19" s="55">
        <f t="shared" si="7"/>
        <v>403.33546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1866.30272</v>
      </c>
      <c r="F20" s="37">
        <f t="shared" si="1"/>
        <v>1866.30272</v>
      </c>
      <c r="G20" s="37">
        <f t="shared" si="2"/>
        <v>1866.30272</v>
      </c>
      <c r="H20" s="36">
        <f t="shared" si="3"/>
        <v>403.33546</v>
      </c>
      <c r="I20" s="37">
        <f t="shared" si="4"/>
        <v>403.33546</v>
      </c>
      <c r="J20" s="104">
        <f t="shared" si="5"/>
        <v>403.33546</v>
      </c>
      <c r="K20" s="70">
        <f>июль!K20</f>
        <v>1462.96726</v>
      </c>
      <c r="L20" s="51">
        <v>0</v>
      </c>
      <c r="M20" s="55">
        <f t="shared" si="7"/>
        <v>403.33546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1588.38506</v>
      </c>
      <c r="F21" s="37">
        <f t="shared" si="1"/>
        <v>1588.38506</v>
      </c>
      <c r="G21" s="37">
        <f t="shared" si="2"/>
        <v>1588.38506</v>
      </c>
      <c r="H21" s="38">
        <f t="shared" si="3"/>
        <v>403.33546</v>
      </c>
      <c r="I21" s="17">
        <f t="shared" si="4"/>
        <v>403.33546</v>
      </c>
      <c r="J21" s="105">
        <f t="shared" si="5"/>
        <v>403.33546</v>
      </c>
      <c r="K21" s="70">
        <f>июль!K21</f>
        <v>1185.0496</v>
      </c>
      <c r="L21" s="51">
        <v>0</v>
      </c>
      <c r="M21" s="55">
        <f t="shared" si="7"/>
        <v>403.33546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>
        <v>1.93174</v>
      </c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8" ref="E23:G30">$K23+$L23+$M23+N23</f>
        <v>3.31075</v>
      </c>
      <c r="F23" s="26">
        <f t="shared" si="8"/>
        <v>2.9358400000000002</v>
      </c>
      <c r="G23" s="26">
        <f t="shared" si="8"/>
        <v>2.9358400000000002</v>
      </c>
      <c r="H23" s="24">
        <f aca="true" t="shared" si="9" ref="H23:J30">$L23+$M23+N23</f>
        <v>1.51274</v>
      </c>
      <c r="I23" s="26">
        <f t="shared" si="9"/>
        <v>1.1378300000000001</v>
      </c>
      <c r="J23" s="95">
        <f t="shared" si="9"/>
        <v>1.1378300000000001</v>
      </c>
      <c r="K23" s="112">
        <v>1.79801</v>
      </c>
      <c r="L23" s="53">
        <f>L6</f>
        <v>0.00565</v>
      </c>
      <c r="M23" s="78">
        <f>M10</f>
        <v>0.94473</v>
      </c>
      <c r="N23" s="26">
        <f>июль!N23</f>
        <v>0.56236</v>
      </c>
      <c r="O23" s="57">
        <f>июль!O23</f>
        <v>0.18745</v>
      </c>
      <c r="P23" s="28">
        <f>июль!P23</f>
        <v>0.18745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8"/>
        <v>3.31075</v>
      </c>
      <c r="F24" s="25">
        <f t="shared" si="8"/>
        <v>2.9358400000000002</v>
      </c>
      <c r="G24" s="25">
        <f t="shared" si="8"/>
        <v>2.9358400000000002</v>
      </c>
      <c r="H24" s="27">
        <f t="shared" si="9"/>
        <v>1.51274</v>
      </c>
      <c r="I24" s="25">
        <f t="shared" si="9"/>
        <v>1.1378300000000001</v>
      </c>
      <c r="J24" s="96">
        <f t="shared" si="9"/>
        <v>1.1378300000000001</v>
      </c>
      <c r="K24" s="79">
        <f>K$23</f>
        <v>1.79801</v>
      </c>
      <c r="L24" s="48">
        <f>L23</f>
        <v>0.00565</v>
      </c>
      <c r="M24" s="80">
        <f>M23</f>
        <v>0.94473</v>
      </c>
      <c r="N24" s="25">
        <f>июль!N24</f>
        <v>0.56236</v>
      </c>
      <c r="O24" s="58">
        <f>июль!O24</f>
        <v>0.18745</v>
      </c>
      <c r="P24" s="29">
        <f>июль!P24</f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8"/>
        <v>3.31075</v>
      </c>
      <c r="F25" s="25">
        <f t="shared" si="8"/>
        <v>2.9358400000000002</v>
      </c>
      <c r="G25" s="25">
        <f t="shared" si="8"/>
        <v>2.9358400000000002</v>
      </c>
      <c r="H25" s="27">
        <f t="shared" si="9"/>
        <v>1.51274</v>
      </c>
      <c r="I25" s="25">
        <f t="shared" si="9"/>
        <v>1.1378300000000001</v>
      </c>
      <c r="J25" s="96">
        <f t="shared" si="9"/>
        <v>1.1378300000000001</v>
      </c>
      <c r="K25" s="79">
        <f>K$23</f>
        <v>1.79801</v>
      </c>
      <c r="L25" s="48">
        <f>L23</f>
        <v>0.00565</v>
      </c>
      <c r="M25" s="80">
        <f>M23</f>
        <v>0.94473</v>
      </c>
      <c r="N25" s="25">
        <f>июль!N25</f>
        <v>0.56236</v>
      </c>
      <c r="O25" s="58">
        <f>июль!O25</f>
        <v>0.18745</v>
      </c>
      <c r="P25" s="29">
        <f>июль!P25</f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8"/>
        <v>3.31075</v>
      </c>
      <c r="F26" s="31">
        <f t="shared" si="8"/>
        <v>2.9358400000000002</v>
      </c>
      <c r="G26" s="31">
        <f t="shared" si="8"/>
        <v>2.9358400000000002</v>
      </c>
      <c r="H26" s="30">
        <f t="shared" si="9"/>
        <v>1.51274</v>
      </c>
      <c r="I26" s="31">
        <f t="shared" si="9"/>
        <v>1.1378300000000001</v>
      </c>
      <c r="J26" s="97">
        <f t="shared" si="9"/>
        <v>1.1378300000000001</v>
      </c>
      <c r="K26" s="81">
        <f>K$23</f>
        <v>1.79801</v>
      </c>
      <c r="L26" s="49">
        <f>L23</f>
        <v>0.00565</v>
      </c>
      <c r="M26" s="82">
        <f>M23</f>
        <v>0.94473</v>
      </c>
      <c r="N26" s="31">
        <f>июль!N26</f>
        <v>0.56236</v>
      </c>
      <c r="O26" s="59">
        <f>июль!O26</f>
        <v>0.18745</v>
      </c>
      <c r="P26" s="32">
        <f>июль!P26</f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8"/>
        <v>483.15028</v>
      </c>
      <c r="F27" s="35">
        <f t="shared" si="8"/>
        <v>483.15028</v>
      </c>
      <c r="G27" s="35">
        <f t="shared" si="8"/>
        <v>483.15028</v>
      </c>
      <c r="H27" s="34">
        <f t="shared" si="9"/>
        <v>403.33546</v>
      </c>
      <c r="I27" s="35">
        <f t="shared" si="9"/>
        <v>403.33546</v>
      </c>
      <c r="J27" s="35">
        <f t="shared" si="9"/>
        <v>403.33546</v>
      </c>
      <c r="K27" s="98">
        <f>июль!K27</f>
        <v>79.81482</v>
      </c>
      <c r="L27" s="50">
        <v>0</v>
      </c>
      <c r="M27" s="83">
        <f>M14</f>
        <v>403.33546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8"/>
        <v>483.15028</v>
      </c>
      <c r="F28" s="37">
        <f t="shared" si="8"/>
        <v>483.15028</v>
      </c>
      <c r="G28" s="37">
        <f t="shared" si="8"/>
        <v>483.15028</v>
      </c>
      <c r="H28" s="36">
        <f t="shared" si="9"/>
        <v>403.33546</v>
      </c>
      <c r="I28" s="37">
        <f t="shared" si="9"/>
        <v>403.33546</v>
      </c>
      <c r="J28" s="37">
        <f t="shared" si="9"/>
        <v>403.33546</v>
      </c>
      <c r="K28" s="99">
        <f>K27</f>
        <v>79.81482</v>
      </c>
      <c r="L28" s="51">
        <v>0</v>
      </c>
      <c r="M28" s="84">
        <f>M$27</f>
        <v>403.33546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8"/>
        <v>483.15028</v>
      </c>
      <c r="F29" s="37">
        <f t="shared" si="8"/>
        <v>483.15028</v>
      </c>
      <c r="G29" s="37">
        <f t="shared" si="8"/>
        <v>483.15028</v>
      </c>
      <c r="H29" s="36">
        <f t="shared" si="9"/>
        <v>403.33546</v>
      </c>
      <c r="I29" s="37">
        <f t="shared" si="9"/>
        <v>403.33546</v>
      </c>
      <c r="J29" s="37">
        <f t="shared" si="9"/>
        <v>403.33546</v>
      </c>
      <c r="K29" s="99">
        <f>K27</f>
        <v>79.81482</v>
      </c>
      <c r="L29" s="51">
        <v>0</v>
      </c>
      <c r="M29" s="84">
        <f>M$27</f>
        <v>403.33546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8"/>
        <v>483.15028</v>
      </c>
      <c r="F30" s="17">
        <f t="shared" si="8"/>
        <v>483.15028</v>
      </c>
      <c r="G30" s="17">
        <f t="shared" si="8"/>
        <v>483.15028</v>
      </c>
      <c r="H30" s="38">
        <f t="shared" si="9"/>
        <v>403.33546</v>
      </c>
      <c r="I30" s="17">
        <f t="shared" si="9"/>
        <v>403.33546</v>
      </c>
      <c r="J30" s="17">
        <f t="shared" si="9"/>
        <v>403.33546</v>
      </c>
      <c r="K30" s="100">
        <f>K27</f>
        <v>79.81482</v>
      </c>
      <c r="L30" s="52">
        <v>0</v>
      </c>
      <c r="M30" s="85">
        <f>M$27</f>
        <v>403.33546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3.45833</v>
      </c>
      <c r="F32" s="156"/>
      <c r="G32" s="157"/>
      <c r="H32" s="158" t="s">
        <v>22</v>
      </c>
      <c r="I32" s="159"/>
      <c r="J32" s="160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61">
        <f>июль!N32</f>
        <v>0.25699</v>
      </c>
      <c r="O32" s="161">
        <f>июль!O32</f>
        <v>0</v>
      </c>
      <c r="P32" s="162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июль!E33</f>
        <v>4.15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25">
        <f>ROUND(N32*1.2,5)</f>
        <v>0.30839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2.425</v>
      </c>
      <c r="F34" s="128"/>
      <c r="G34" s="129"/>
      <c r="H34" s="130" t="s">
        <v>22</v>
      </c>
      <c r="I34" s="131"/>
      <c r="J34" s="132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33">
        <f>N32</f>
        <v>0.25699</v>
      </c>
      <c r="O34" s="133"/>
      <c r="P34" s="134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f>июль!E35</f>
        <v>2.91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25">
        <f>ROUND(N34*1.2,5)</f>
        <v>0.30839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  <mergeCell ref="C3:C4"/>
    <mergeCell ref="D3:D4"/>
    <mergeCell ref="E3:G3"/>
    <mergeCell ref="H3:J3"/>
    <mergeCell ref="A10:A13"/>
    <mergeCell ref="B10:B13"/>
    <mergeCell ref="D10:D1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4">
      <selection activeCell="V1" sqref="V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54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44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3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G21">$K6+$L6+$M6+N6</f>
        <v>4.25675</v>
      </c>
      <c r="F6" s="26">
        <f t="shared" si="0"/>
        <v>4.25675</v>
      </c>
      <c r="G6" s="26">
        <f t="shared" si="0"/>
        <v>4.25675</v>
      </c>
      <c r="H6" s="24">
        <f aca="true" t="shared" si="1" ref="H6:J21">$L6+$M6+N6</f>
        <v>2.0011900000000002</v>
      </c>
      <c r="I6" s="26">
        <f t="shared" si="1"/>
        <v>2.0011900000000002</v>
      </c>
      <c r="J6" s="28">
        <f t="shared" si="1"/>
        <v>2.0011900000000002</v>
      </c>
      <c r="K6" s="63">
        <f>январь!K6</f>
        <v>2.25556</v>
      </c>
      <c r="L6" s="71">
        <v>0.00316</v>
      </c>
      <c r="M6" s="71">
        <v>1.54097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>
        <f aca="true" t="shared" si="2" ref="Q6:S9">ROUND(E6*1.2,5)</f>
        <v>5.1081</v>
      </c>
      <c r="R6" s="39">
        <f t="shared" si="2"/>
        <v>5.1081</v>
      </c>
      <c r="S6" s="39">
        <f t="shared" si="2"/>
        <v>5.1081</v>
      </c>
      <c r="T6" s="39">
        <f>M6/январь!M6</f>
        <v>0.9339212121212122</v>
      </c>
      <c r="W6" s="11">
        <f>M6/август!M6</f>
        <v>0.9939241094176304</v>
      </c>
    </row>
    <row r="7" spans="1:20" ht="12.75" customHeight="1">
      <c r="A7" s="164"/>
      <c r="B7" s="164"/>
      <c r="C7" s="16" t="s">
        <v>1</v>
      </c>
      <c r="D7" s="184"/>
      <c r="E7" s="27">
        <f t="shared" si="0"/>
        <v>4.42246</v>
      </c>
      <c r="F7" s="25">
        <f t="shared" si="0"/>
        <v>4.42246</v>
      </c>
      <c r="G7" s="25">
        <f t="shared" si="0"/>
        <v>4.42246</v>
      </c>
      <c r="H7" s="27">
        <f t="shared" si="1"/>
        <v>2.0011900000000002</v>
      </c>
      <c r="I7" s="25">
        <f t="shared" si="1"/>
        <v>2.0011900000000002</v>
      </c>
      <c r="J7" s="29">
        <f t="shared" si="1"/>
        <v>2.0011900000000002</v>
      </c>
      <c r="K7" s="64">
        <f>январь!K7</f>
        <v>2.42127</v>
      </c>
      <c r="L7" s="48">
        <f>L6</f>
        <v>0.00316</v>
      </c>
      <c r="M7" s="48">
        <f>M6</f>
        <v>1.54097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>
        <f t="shared" si="2"/>
        <v>5.30695</v>
      </c>
      <c r="R7" s="39">
        <f t="shared" si="2"/>
        <v>5.30695</v>
      </c>
      <c r="S7" s="39">
        <f t="shared" si="2"/>
        <v>5.30695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4.92977</v>
      </c>
      <c r="F8" s="25">
        <f t="shared" si="0"/>
        <v>4.92977</v>
      </c>
      <c r="G8" s="25">
        <f t="shared" si="0"/>
        <v>4.92977</v>
      </c>
      <c r="H8" s="27">
        <f t="shared" si="1"/>
        <v>2.0011900000000002</v>
      </c>
      <c r="I8" s="25">
        <f t="shared" si="1"/>
        <v>2.0011900000000002</v>
      </c>
      <c r="J8" s="29">
        <f t="shared" si="1"/>
        <v>2.0011900000000002</v>
      </c>
      <c r="K8" s="64">
        <f>январь!K8</f>
        <v>2.92858</v>
      </c>
      <c r="L8" s="48">
        <f>L6</f>
        <v>0.00316</v>
      </c>
      <c r="M8" s="48">
        <f>M6</f>
        <v>1.54097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>
        <f t="shared" si="2"/>
        <v>5.91572</v>
      </c>
      <c r="R8" s="39">
        <f t="shared" si="2"/>
        <v>5.91572</v>
      </c>
      <c r="S8" s="39">
        <f t="shared" si="2"/>
        <v>5.91572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5.7643</v>
      </c>
      <c r="F9" s="31">
        <f t="shared" si="0"/>
        <v>5.7643</v>
      </c>
      <c r="G9" s="31">
        <f t="shared" si="0"/>
        <v>5.7643</v>
      </c>
      <c r="H9" s="30">
        <f t="shared" si="1"/>
        <v>2.0011900000000002</v>
      </c>
      <c r="I9" s="31">
        <f t="shared" si="1"/>
        <v>2.0011900000000002</v>
      </c>
      <c r="J9" s="32">
        <f t="shared" si="1"/>
        <v>2.0011900000000002</v>
      </c>
      <c r="K9" s="65">
        <f>январь!K9</f>
        <v>3.76311</v>
      </c>
      <c r="L9" s="49">
        <f>L6</f>
        <v>0.00316</v>
      </c>
      <c r="M9" s="49">
        <f>M6</f>
        <v>1.54097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>
        <f t="shared" si="2"/>
        <v>6.91716</v>
      </c>
      <c r="R9" s="39">
        <f t="shared" si="2"/>
        <v>6.91716</v>
      </c>
      <c r="S9" s="39">
        <f t="shared" si="2"/>
        <v>6.91716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1.4847599999999999</v>
      </c>
      <c r="F10" s="26">
        <f t="shared" si="0"/>
        <v>1.4847599999999999</v>
      </c>
      <c r="G10" s="26">
        <f t="shared" si="0"/>
        <v>1.4847599999999999</v>
      </c>
      <c r="H10" s="24">
        <f t="shared" si="1"/>
        <v>1.33535</v>
      </c>
      <c r="I10" s="26">
        <f t="shared" si="1"/>
        <v>1.33535</v>
      </c>
      <c r="J10" s="28">
        <f t="shared" si="1"/>
        <v>1.33535</v>
      </c>
      <c r="K10" s="63">
        <f>январь!K10</f>
        <v>0.14941</v>
      </c>
      <c r="L10" s="53">
        <f>L6</f>
        <v>0.00316</v>
      </c>
      <c r="M10" s="71">
        <v>0.87513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1.52627</v>
      </c>
      <c r="F11" s="25">
        <f t="shared" si="0"/>
        <v>1.52627</v>
      </c>
      <c r="G11" s="25">
        <f t="shared" si="0"/>
        <v>1.52627</v>
      </c>
      <c r="H11" s="27">
        <f t="shared" si="1"/>
        <v>1.33535</v>
      </c>
      <c r="I11" s="25">
        <f t="shared" si="1"/>
        <v>1.33535</v>
      </c>
      <c r="J11" s="29">
        <f t="shared" si="1"/>
        <v>1.33535</v>
      </c>
      <c r="K11" s="64">
        <f>январь!K11</f>
        <v>0.19092</v>
      </c>
      <c r="L11" s="48">
        <f>L10</f>
        <v>0.00316</v>
      </c>
      <c r="M11" s="48">
        <f>M10</f>
        <v>0.87513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1.72136</v>
      </c>
      <c r="F12" s="25">
        <f t="shared" si="0"/>
        <v>1.72136</v>
      </c>
      <c r="G12" s="25">
        <f t="shared" si="0"/>
        <v>1.72136</v>
      </c>
      <c r="H12" s="27">
        <f t="shared" si="1"/>
        <v>1.33535</v>
      </c>
      <c r="I12" s="25">
        <f t="shared" si="1"/>
        <v>1.33535</v>
      </c>
      <c r="J12" s="29">
        <f t="shared" si="1"/>
        <v>1.33535</v>
      </c>
      <c r="K12" s="64">
        <f>январь!K12</f>
        <v>0.38601</v>
      </c>
      <c r="L12" s="48">
        <f>L10</f>
        <v>0.00316</v>
      </c>
      <c r="M12" s="48">
        <f>M10</f>
        <v>0.87513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1.89846</v>
      </c>
      <c r="F13" s="31">
        <f t="shared" si="0"/>
        <v>1.89846</v>
      </c>
      <c r="G13" s="31">
        <f t="shared" si="0"/>
        <v>1.89846</v>
      </c>
      <c r="H13" s="30">
        <f t="shared" si="1"/>
        <v>1.33535</v>
      </c>
      <c r="I13" s="31">
        <f t="shared" si="1"/>
        <v>1.33535</v>
      </c>
      <c r="J13" s="32">
        <f t="shared" si="1"/>
        <v>1.33535</v>
      </c>
      <c r="K13" s="65">
        <f>январь!K13</f>
        <v>0.56311</v>
      </c>
      <c r="L13" s="49">
        <f>L10</f>
        <v>0.00316</v>
      </c>
      <c r="M13" s="49">
        <f>M10</f>
        <v>0.87513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394.22705</v>
      </c>
      <c r="F14" s="35">
        <f t="shared" si="0"/>
        <v>394.22705</v>
      </c>
      <c r="G14" s="35">
        <f t="shared" si="0"/>
        <v>394.22705</v>
      </c>
      <c r="H14" s="34">
        <f t="shared" si="1"/>
        <v>394.22705</v>
      </c>
      <c r="I14" s="35">
        <f t="shared" si="1"/>
        <v>394.22705</v>
      </c>
      <c r="J14" s="103">
        <f t="shared" si="1"/>
        <v>394.22705</v>
      </c>
      <c r="K14" s="66">
        <f>январь!K14</f>
        <v>0</v>
      </c>
      <c r="L14" s="50">
        <v>0</v>
      </c>
      <c r="M14" s="72">
        <v>394.22705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394.22705</v>
      </c>
      <c r="F15" s="37">
        <f t="shared" si="0"/>
        <v>394.22705</v>
      </c>
      <c r="G15" s="37">
        <f t="shared" si="0"/>
        <v>394.22705</v>
      </c>
      <c r="H15" s="36">
        <f t="shared" si="1"/>
        <v>394.22705</v>
      </c>
      <c r="I15" s="37">
        <f t="shared" si="1"/>
        <v>394.22705</v>
      </c>
      <c r="J15" s="104">
        <f t="shared" si="1"/>
        <v>394.22705</v>
      </c>
      <c r="K15" s="67">
        <f>январь!K15</f>
        <v>0</v>
      </c>
      <c r="L15" s="51">
        <v>0</v>
      </c>
      <c r="M15" s="55">
        <f aca="true" t="shared" si="3" ref="M15:M21">M$14</f>
        <v>394.22705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394.22705</v>
      </c>
      <c r="F16" s="37">
        <f t="shared" si="0"/>
        <v>394.22705</v>
      </c>
      <c r="G16" s="37">
        <f t="shared" si="0"/>
        <v>394.22705</v>
      </c>
      <c r="H16" s="36">
        <f t="shared" si="1"/>
        <v>394.22705</v>
      </c>
      <c r="I16" s="37">
        <f t="shared" si="1"/>
        <v>394.22705</v>
      </c>
      <c r="J16" s="104">
        <f t="shared" si="1"/>
        <v>394.22705</v>
      </c>
      <c r="K16" s="67">
        <f>январь!K16</f>
        <v>0</v>
      </c>
      <c r="L16" s="51">
        <v>0</v>
      </c>
      <c r="M16" s="55">
        <f t="shared" si="3"/>
        <v>394.22705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394.22705</v>
      </c>
      <c r="F17" s="17">
        <f t="shared" si="0"/>
        <v>394.22705</v>
      </c>
      <c r="G17" s="17">
        <f t="shared" si="0"/>
        <v>394.22705</v>
      </c>
      <c r="H17" s="38">
        <f t="shared" si="1"/>
        <v>394.22705</v>
      </c>
      <c r="I17" s="17">
        <f t="shared" si="1"/>
        <v>394.22705</v>
      </c>
      <c r="J17" s="105">
        <f t="shared" si="1"/>
        <v>394.22705</v>
      </c>
      <c r="K17" s="68">
        <f>январь!K17</f>
        <v>0</v>
      </c>
      <c r="L17" s="52">
        <v>0</v>
      </c>
      <c r="M17" s="56">
        <f t="shared" si="3"/>
        <v>394.22705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1454.27726</v>
      </c>
      <c r="F18" s="35">
        <f t="shared" si="0"/>
        <v>1454.27726</v>
      </c>
      <c r="G18" s="35">
        <f t="shared" si="0"/>
        <v>1454.27726</v>
      </c>
      <c r="H18" s="34">
        <f t="shared" si="1"/>
        <v>394.22705</v>
      </c>
      <c r="I18" s="35">
        <f t="shared" si="1"/>
        <v>394.22705</v>
      </c>
      <c r="J18" s="103">
        <f t="shared" si="1"/>
        <v>394.22705</v>
      </c>
      <c r="K18" s="69">
        <f>январь!K18</f>
        <v>1060.05021</v>
      </c>
      <c r="L18" s="50">
        <v>0</v>
      </c>
      <c r="M18" s="54">
        <f t="shared" si="3"/>
        <v>394.22705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1643.75363</v>
      </c>
      <c r="F19" s="37">
        <f t="shared" si="0"/>
        <v>1643.75363</v>
      </c>
      <c r="G19" s="37">
        <f t="shared" si="0"/>
        <v>1643.75363</v>
      </c>
      <c r="H19" s="36">
        <f t="shared" si="1"/>
        <v>394.22705</v>
      </c>
      <c r="I19" s="37">
        <f t="shared" si="1"/>
        <v>394.22705</v>
      </c>
      <c r="J19" s="104">
        <f t="shared" si="1"/>
        <v>394.22705</v>
      </c>
      <c r="K19" s="70">
        <f>январь!K19</f>
        <v>1249.52658</v>
      </c>
      <c r="L19" s="51">
        <v>0</v>
      </c>
      <c r="M19" s="55">
        <f t="shared" si="3"/>
        <v>394.22705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1814.58361</v>
      </c>
      <c r="F20" s="37">
        <f t="shared" si="0"/>
        <v>1814.58361</v>
      </c>
      <c r="G20" s="37">
        <f t="shared" si="0"/>
        <v>1814.58361</v>
      </c>
      <c r="H20" s="36">
        <f t="shared" si="1"/>
        <v>394.22705</v>
      </c>
      <c r="I20" s="37">
        <f t="shared" si="1"/>
        <v>394.22705</v>
      </c>
      <c r="J20" s="104">
        <f t="shared" si="1"/>
        <v>394.22705</v>
      </c>
      <c r="K20" s="70">
        <f>январь!K20</f>
        <v>1420.35656</v>
      </c>
      <c r="L20" s="51">
        <v>0</v>
      </c>
      <c r="M20" s="55">
        <f t="shared" si="3"/>
        <v>394.22705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1544.76064</v>
      </c>
      <c r="F21" s="37">
        <f t="shared" si="0"/>
        <v>1544.76064</v>
      </c>
      <c r="G21" s="37">
        <f t="shared" si="0"/>
        <v>1544.76064</v>
      </c>
      <c r="H21" s="38">
        <f t="shared" si="1"/>
        <v>394.22705</v>
      </c>
      <c r="I21" s="17">
        <f t="shared" si="1"/>
        <v>394.22705</v>
      </c>
      <c r="J21" s="105">
        <f t="shared" si="1"/>
        <v>394.22705</v>
      </c>
      <c r="K21" s="70">
        <f>январь!K21</f>
        <v>1150.53359</v>
      </c>
      <c r="L21" s="51">
        <v>0</v>
      </c>
      <c r="M21" s="55">
        <f t="shared" si="3"/>
        <v>394.22705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4" ref="E23:G30">$K23+$L23+$M23+N23</f>
        <v>3.8011</v>
      </c>
      <c r="F23" s="26">
        <f t="shared" si="4"/>
        <v>3.8011</v>
      </c>
      <c r="G23" s="26">
        <f t="shared" si="4"/>
        <v>3.8011</v>
      </c>
      <c r="H23" s="24">
        <f aca="true" t="shared" si="5" ref="H23:J30">$L23+$M23+N23</f>
        <v>1.33535</v>
      </c>
      <c r="I23" s="26">
        <f t="shared" si="5"/>
        <v>1.33535</v>
      </c>
      <c r="J23" s="95">
        <f t="shared" si="5"/>
        <v>1.33535</v>
      </c>
      <c r="K23" s="112">
        <f>'[1]Услуги по передаче'!$F$9/1000</f>
        <v>2.46575</v>
      </c>
      <c r="L23" s="53">
        <f>L6</f>
        <v>0.00316</v>
      </c>
      <c r="M23" s="78">
        <f>M10</f>
        <v>0.87513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4"/>
        <v>3.8011</v>
      </c>
      <c r="F24" s="25">
        <f t="shared" si="4"/>
        <v>3.8011</v>
      </c>
      <c r="G24" s="25">
        <f t="shared" si="4"/>
        <v>3.8011</v>
      </c>
      <c r="H24" s="27">
        <f t="shared" si="5"/>
        <v>1.33535</v>
      </c>
      <c r="I24" s="25">
        <f t="shared" si="5"/>
        <v>1.33535</v>
      </c>
      <c r="J24" s="96">
        <f t="shared" si="5"/>
        <v>1.33535</v>
      </c>
      <c r="K24" s="79">
        <f>K$23</f>
        <v>2.46575</v>
      </c>
      <c r="L24" s="48">
        <f>L23</f>
        <v>0.00316</v>
      </c>
      <c r="M24" s="80">
        <f>M23</f>
        <v>0.87513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4"/>
        <v>3.8011</v>
      </c>
      <c r="F25" s="25">
        <f t="shared" si="4"/>
        <v>3.8011</v>
      </c>
      <c r="G25" s="25">
        <f t="shared" si="4"/>
        <v>3.8011</v>
      </c>
      <c r="H25" s="27">
        <f t="shared" si="5"/>
        <v>1.33535</v>
      </c>
      <c r="I25" s="25">
        <f t="shared" si="5"/>
        <v>1.33535</v>
      </c>
      <c r="J25" s="96">
        <f t="shared" si="5"/>
        <v>1.33535</v>
      </c>
      <c r="K25" s="79">
        <f>K$23</f>
        <v>2.46575</v>
      </c>
      <c r="L25" s="48">
        <f>L23</f>
        <v>0.00316</v>
      </c>
      <c r="M25" s="80">
        <f>M23</f>
        <v>0.87513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4"/>
        <v>3.8011</v>
      </c>
      <c r="F26" s="31">
        <f t="shared" si="4"/>
        <v>3.8011</v>
      </c>
      <c r="G26" s="31">
        <f t="shared" si="4"/>
        <v>3.8011</v>
      </c>
      <c r="H26" s="30">
        <f t="shared" si="5"/>
        <v>1.33535</v>
      </c>
      <c r="I26" s="31">
        <f t="shared" si="5"/>
        <v>1.33535</v>
      </c>
      <c r="J26" s="97">
        <f t="shared" si="5"/>
        <v>1.33535</v>
      </c>
      <c r="K26" s="81">
        <f>K$23</f>
        <v>2.46575</v>
      </c>
      <c r="L26" s="49">
        <f>L23</f>
        <v>0.00316</v>
      </c>
      <c r="M26" s="82">
        <f>M23</f>
        <v>0.87513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4"/>
        <v>469.88099</v>
      </c>
      <c r="F27" s="35">
        <f t="shared" si="4"/>
        <v>469.88099</v>
      </c>
      <c r="G27" s="35">
        <f t="shared" si="4"/>
        <v>469.88099</v>
      </c>
      <c r="H27" s="34">
        <f t="shared" si="5"/>
        <v>394.22705</v>
      </c>
      <c r="I27" s="35">
        <f t="shared" si="5"/>
        <v>394.22705</v>
      </c>
      <c r="J27" s="35">
        <f t="shared" si="5"/>
        <v>394.22705</v>
      </c>
      <c r="K27" s="98">
        <f>январь!K27</f>
        <v>75.65394</v>
      </c>
      <c r="L27" s="50">
        <v>0</v>
      </c>
      <c r="M27" s="83">
        <f>M14</f>
        <v>394.22705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4"/>
        <v>469.88099</v>
      </c>
      <c r="F28" s="37">
        <f t="shared" si="4"/>
        <v>469.88099</v>
      </c>
      <c r="G28" s="37">
        <f t="shared" si="4"/>
        <v>469.88099</v>
      </c>
      <c r="H28" s="36">
        <f t="shared" si="5"/>
        <v>394.22705</v>
      </c>
      <c r="I28" s="37">
        <f t="shared" si="5"/>
        <v>394.22705</v>
      </c>
      <c r="J28" s="37">
        <f t="shared" si="5"/>
        <v>394.22705</v>
      </c>
      <c r="K28" s="99">
        <f>K27</f>
        <v>75.65394</v>
      </c>
      <c r="L28" s="51">
        <v>0</v>
      </c>
      <c r="M28" s="84">
        <f>M$27</f>
        <v>394.22705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4"/>
        <v>469.88099</v>
      </c>
      <c r="F29" s="37">
        <f t="shared" si="4"/>
        <v>469.88099</v>
      </c>
      <c r="G29" s="37">
        <f t="shared" si="4"/>
        <v>469.88099</v>
      </c>
      <c r="H29" s="36">
        <f t="shared" si="5"/>
        <v>394.22705</v>
      </c>
      <c r="I29" s="37">
        <f t="shared" si="5"/>
        <v>394.22705</v>
      </c>
      <c r="J29" s="37">
        <f t="shared" si="5"/>
        <v>394.22705</v>
      </c>
      <c r="K29" s="99">
        <f>K27</f>
        <v>75.65394</v>
      </c>
      <c r="L29" s="51">
        <v>0</v>
      </c>
      <c r="M29" s="84">
        <f>M$27</f>
        <v>394.22705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4"/>
        <v>469.88099</v>
      </c>
      <c r="F30" s="17">
        <f t="shared" si="4"/>
        <v>469.88099</v>
      </c>
      <c r="G30" s="17">
        <f t="shared" si="4"/>
        <v>469.88099</v>
      </c>
      <c r="H30" s="38">
        <f t="shared" si="5"/>
        <v>394.22705</v>
      </c>
      <c r="I30" s="17">
        <f t="shared" si="5"/>
        <v>394.22705</v>
      </c>
      <c r="J30" s="17">
        <f t="shared" si="5"/>
        <v>394.22705</v>
      </c>
      <c r="K30" s="100">
        <f>K27</f>
        <v>75.65394</v>
      </c>
      <c r="L30" s="52">
        <v>0</v>
      </c>
      <c r="M30" s="85">
        <f>M$27</f>
        <v>394.22705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3.3</v>
      </c>
      <c r="F32" s="156"/>
      <c r="G32" s="157"/>
      <c r="H32" s="158" t="s">
        <v>22</v>
      </c>
      <c r="I32" s="159"/>
      <c r="J32" s="160"/>
      <c r="K32" s="46">
        <f>январь!K32</f>
        <v>2.25295</v>
      </c>
      <c r="L32" s="22">
        <f>январь!L32</f>
        <v>0.00372</v>
      </c>
      <c r="M32" s="3">
        <f>E32-K32-L32-N32</f>
        <v>0.78634</v>
      </c>
      <c r="N32" s="161">
        <f>январь!N32</f>
        <v>0.25699</v>
      </c>
      <c r="O32" s="161">
        <f>июль!O32</f>
        <v>0</v>
      </c>
      <c r="P32" s="162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январь!E33</f>
        <v>3.96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25">
        <f>ROUND(N32*1.2,5)</f>
        <v>0.30839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2.30833</v>
      </c>
      <c r="F34" s="128"/>
      <c r="G34" s="129"/>
      <c r="H34" s="130" t="s">
        <v>22</v>
      </c>
      <c r="I34" s="131"/>
      <c r="J34" s="132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33">
        <f>N32</f>
        <v>0.25699</v>
      </c>
      <c r="O34" s="133"/>
      <c r="P34" s="134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f>январь!E35</f>
        <v>2.77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25">
        <f>ROUND(N34*1.2,5)</f>
        <v>0.30839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H3:J3"/>
    <mergeCell ref="K3:K4"/>
    <mergeCell ref="M3:M4"/>
    <mergeCell ref="A6:A9"/>
    <mergeCell ref="B6:B9"/>
    <mergeCell ref="D6:D9"/>
    <mergeCell ref="A3:A4"/>
    <mergeCell ref="B3:B4"/>
    <mergeCell ref="C3:C4"/>
    <mergeCell ref="D3:D4"/>
    <mergeCell ref="A10:A13"/>
    <mergeCell ref="B10:B13"/>
    <mergeCell ref="D10:D13"/>
    <mergeCell ref="E3:G3"/>
    <mergeCell ref="B18:B21"/>
    <mergeCell ref="A23:A26"/>
    <mergeCell ref="B23:B30"/>
    <mergeCell ref="D23:D26"/>
    <mergeCell ref="A27:A30"/>
    <mergeCell ref="D27:D30"/>
    <mergeCell ref="A34:B34"/>
    <mergeCell ref="D34:D35"/>
    <mergeCell ref="A35:B35"/>
    <mergeCell ref="A32:B32"/>
    <mergeCell ref="D32:D33"/>
    <mergeCell ref="A33:B33"/>
    <mergeCell ref="L3:L4"/>
    <mergeCell ref="N3:P3"/>
    <mergeCell ref="A5:P5"/>
    <mergeCell ref="A22:P22"/>
    <mergeCell ref="A31:P31"/>
    <mergeCell ref="E32:G32"/>
    <mergeCell ref="H32:J32"/>
    <mergeCell ref="N32:P32"/>
    <mergeCell ref="A14:A21"/>
    <mergeCell ref="B14:B17"/>
    <mergeCell ref="N33:P33"/>
    <mergeCell ref="E34:G34"/>
    <mergeCell ref="H34:J34"/>
    <mergeCell ref="N34:P34"/>
    <mergeCell ref="E35:G35"/>
    <mergeCell ref="H35:J35"/>
    <mergeCell ref="N35:P35"/>
    <mergeCell ref="E33:G33"/>
  </mergeCells>
  <printOptions/>
  <pageMargins left="0.7" right="0.7" top="0.75" bottom="0.75" header="0.3" footer="0.3"/>
  <pageSetup fitToHeight="1" fitToWidth="1" horizontalDpi="600" verticalDpi="600" orientation="landscape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53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44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3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G21">$K6+$L6+$M6+N6</f>
        <v>4.1819500000000005</v>
      </c>
      <c r="F6" s="26">
        <f t="shared" si="0"/>
        <v>4.1819500000000005</v>
      </c>
      <c r="G6" s="26">
        <f t="shared" si="0"/>
        <v>4.1819500000000005</v>
      </c>
      <c r="H6" s="24">
        <f aca="true" t="shared" si="1" ref="H6:J21">$L6+$M6+N6</f>
        <v>1.9263899999999998</v>
      </c>
      <c r="I6" s="26">
        <f t="shared" si="1"/>
        <v>1.9263899999999998</v>
      </c>
      <c r="J6" s="28">
        <f t="shared" si="1"/>
        <v>1.9263899999999998</v>
      </c>
      <c r="K6" s="63">
        <f>январь!K6</f>
        <v>2.25556</v>
      </c>
      <c r="L6" s="71">
        <v>0.00307</v>
      </c>
      <c r="M6" s="71">
        <v>1.46626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>
        <f aca="true" t="shared" si="2" ref="Q6:S9">ROUND(E6*1.2,5)</f>
        <v>5.01834</v>
      </c>
      <c r="R6" s="39">
        <f t="shared" si="2"/>
        <v>5.01834</v>
      </c>
      <c r="S6" s="39">
        <f t="shared" si="2"/>
        <v>5.01834</v>
      </c>
      <c r="T6" s="39">
        <f>M6/январь!M6</f>
        <v>0.8886424242424242</v>
      </c>
      <c r="W6" s="11">
        <f>M6/август!M6</f>
        <v>0.9457362341088371</v>
      </c>
    </row>
    <row r="7" spans="1:20" ht="12.75" customHeight="1">
      <c r="A7" s="164"/>
      <c r="B7" s="164"/>
      <c r="C7" s="16" t="s">
        <v>1</v>
      </c>
      <c r="D7" s="184"/>
      <c r="E7" s="27">
        <f t="shared" si="0"/>
        <v>4.34766</v>
      </c>
      <c r="F7" s="25">
        <f t="shared" si="0"/>
        <v>4.34766</v>
      </c>
      <c r="G7" s="25">
        <f t="shared" si="0"/>
        <v>4.34766</v>
      </c>
      <c r="H7" s="27">
        <f t="shared" si="1"/>
        <v>1.9263899999999998</v>
      </c>
      <c r="I7" s="25">
        <f t="shared" si="1"/>
        <v>1.9263899999999998</v>
      </c>
      <c r="J7" s="29">
        <f t="shared" si="1"/>
        <v>1.9263899999999998</v>
      </c>
      <c r="K7" s="64">
        <f>январь!K7</f>
        <v>2.42127</v>
      </c>
      <c r="L7" s="48">
        <f>L6</f>
        <v>0.00307</v>
      </c>
      <c r="M7" s="48">
        <f>M6</f>
        <v>1.46626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>
        <f t="shared" si="2"/>
        <v>5.21719</v>
      </c>
      <c r="R7" s="39">
        <f t="shared" si="2"/>
        <v>5.21719</v>
      </c>
      <c r="S7" s="39">
        <f t="shared" si="2"/>
        <v>5.21719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4.854970000000001</v>
      </c>
      <c r="F8" s="25">
        <f t="shared" si="0"/>
        <v>4.854970000000001</v>
      </c>
      <c r="G8" s="25">
        <f t="shared" si="0"/>
        <v>4.854970000000001</v>
      </c>
      <c r="H8" s="27">
        <f t="shared" si="1"/>
        <v>1.9263899999999998</v>
      </c>
      <c r="I8" s="25">
        <f t="shared" si="1"/>
        <v>1.9263899999999998</v>
      </c>
      <c r="J8" s="29">
        <f t="shared" si="1"/>
        <v>1.9263899999999998</v>
      </c>
      <c r="K8" s="64">
        <f>январь!K8</f>
        <v>2.92858</v>
      </c>
      <c r="L8" s="48">
        <f>L6</f>
        <v>0.00307</v>
      </c>
      <c r="M8" s="48">
        <f>M6</f>
        <v>1.46626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>
        <f t="shared" si="2"/>
        <v>5.82596</v>
      </c>
      <c r="R8" s="39">
        <f t="shared" si="2"/>
        <v>5.82596</v>
      </c>
      <c r="S8" s="39">
        <f t="shared" si="2"/>
        <v>5.82596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5.689500000000001</v>
      </c>
      <c r="F9" s="31">
        <f t="shared" si="0"/>
        <v>5.689500000000001</v>
      </c>
      <c r="G9" s="31">
        <f t="shared" si="0"/>
        <v>5.689500000000001</v>
      </c>
      <c r="H9" s="30">
        <f t="shared" si="1"/>
        <v>1.9263899999999998</v>
      </c>
      <c r="I9" s="31">
        <f t="shared" si="1"/>
        <v>1.9263899999999998</v>
      </c>
      <c r="J9" s="32">
        <f t="shared" si="1"/>
        <v>1.9263899999999998</v>
      </c>
      <c r="K9" s="65">
        <f>январь!K9</f>
        <v>3.76311</v>
      </c>
      <c r="L9" s="49">
        <f>L6</f>
        <v>0.00307</v>
      </c>
      <c r="M9" s="49">
        <f>M6</f>
        <v>1.46626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>
        <f t="shared" si="2"/>
        <v>6.8274</v>
      </c>
      <c r="R9" s="39">
        <f t="shared" si="2"/>
        <v>6.8274</v>
      </c>
      <c r="S9" s="39">
        <f t="shared" si="2"/>
        <v>6.8274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1.45993</v>
      </c>
      <c r="F10" s="26">
        <f t="shared" si="0"/>
        <v>1.45993</v>
      </c>
      <c r="G10" s="26">
        <f t="shared" si="0"/>
        <v>1.45993</v>
      </c>
      <c r="H10" s="24">
        <f t="shared" si="1"/>
        <v>1.31052</v>
      </c>
      <c r="I10" s="26">
        <f t="shared" si="1"/>
        <v>1.31052</v>
      </c>
      <c r="J10" s="28">
        <f t="shared" si="1"/>
        <v>1.31052</v>
      </c>
      <c r="K10" s="63">
        <f>январь!K10</f>
        <v>0.14941</v>
      </c>
      <c r="L10" s="53">
        <f>L6</f>
        <v>0.00307</v>
      </c>
      <c r="M10" s="71">
        <v>0.85039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1.5014399999999999</v>
      </c>
      <c r="F11" s="25">
        <f t="shared" si="0"/>
        <v>1.5014399999999999</v>
      </c>
      <c r="G11" s="25">
        <f t="shared" si="0"/>
        <v>1.5014399999999999</v>
      </c>
      <c r="H11" s="27">
        <f t="shared" si="1"/>
        <v>1.31052</v>
      </c>
      <c r="I11" s="25">
        <f t="shared" si="1"/>
        <v>1.31052</v>
      </c>
      <c r="J11" s="29">
        <f t="shared" si="1"/>
        <v>1.31052</v>
      </c>
      <c r="K11" s="64">
        <f>январь!K11</f>
        <v>0.19092</v>
      </c>
      <c r="L11" s="48">
        <f>L10</f>
        <v>0.00307</v>
      </c>
      <c r="M11" s="48">
        <f>M10</f>
        <v>0.85039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1.69653</v>
      </c>
      <c r="F12" s="25">
        <f t="shared" si="0"/>
        <v>1.69653</v>
      </c>
      <c r="G12" s="25">
        <f t="shared" si="0"/>
        <v>1.69653</v>
      </c>
      <c r="H12" s="27">
        <f t="shared" si="1"/>
        <v>1.31052</v>
      </c>
      <c r="I12" s="25">
        <f t="shared" si="1"/>
        <v>1.31052</v>
      </c>
      <c r="J12" s="29">
        <f t="shared" si="1"/>
        <v>1.31052</v>
      </c>
      <c r="K12" s="64">
        <f>январь!K12</f>
        <v>0.38601</v>
      </c>
      <c r="L12" s="48">
        <f>L10</f>
        <v>0.00307</v>
      </c>
      <c r="M12" s="48">
        <f>M10</f>
        <v>0.85039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1.8736300000000001</v>
      </c>
      <c r="F13" s="31">
        <f t="shared" si="0"/>
        <v>1.8736300000000001</v>
      </c>
      <c r="G13" s="31">
        <f t="shared" si="0"/>
        <v>1.8736300000000001</v>
      </c>
      <c r="H13" s="30">
        <f t="shared" si="1"/>
        <v>1.31052</v>
      </c>
      <c r="I13" s="31">
        <f t="shared" si="1"/>
        <v>1.31052</v>
      </c>
      <c r="J13" s="32">
        <f t="shared" si="1"/>
        <v>1.31052</v>
      </c>
      <c r="K13" s="65">
        <f>январь!K13</f>
        <v>0.56311</v>
      </c>
      <c r="L13" s="49">
        <f>L10</f>
        <v>0.00307</v>
      </c>
      <c r="M13" s="49">
        <f>M10</f>
        <v>0.85039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388.67411</v>
      </c>
      <c r="F14" s="35">
        <f t="shared" si="0"/>
        <v>388.67411</v>
      </c>
      <c r="G14" s="35">
        <f t="shared" si="0"/>
        <v>388.67411</v>
      </c>
      <c r="H14" s="34">
        <f t="shared" si="1"/>
        <v>388.67411</v>
      </c>
      <c r="I14" s="35">
        <f t="shared" si="1"/>
        <v>388.67411</v>
      </c>
      <c r="J14" s="103">
        <f t="shared" si="1"/>
        <v>388.67411</v>
      </c>
      <c r="K14" s="66">
        <f>январь!K14</f>
        <v>0</v>
      </c>
      <c r="L14" s="50">
        <v>0</v>
      </c>
      <c r="M14" s="72">
        <v>388.67411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388.67411</v>
      </c>
      <c r="F15" s="37">
        <f t="shared" si="0"/>
        <v>388.67411</v>
      </c>
      <c r="G15" s="37">
        <f t="shared" si="0"/>
        <v>388.67411</v>
      </c>
      <c r="H15" s="36">
        <f t="shared" si="1"/>
        <v>388.67411</v>
      </c>
      <c r="I15" s="37">
        <f t="shared" si="1"/>
        <v>388.67411</v>
      </c>
      <c r="J15" s="104">
        <f t="shared" si="1"/>
        <v>388.67411</v>
      </c>
      <c r="K15" s="67">
        <f>январь!K15</f>
        <v>0</v>
      </c>
      <c r="L15" s="51">
        <v>0</v>
      </c>
      <c r="M15" s="55">
        <f aca="true" t="shared" si="3" ref="M15:M21">M$14</f>
        <v>388.67411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388.67411</v>
      </c>
      <c r="F16" s="37">
        <f t="shared" si="0"/>
        <v>388.67411</v>
      </c>
      <c r="G16" s="37">
        <f t="shared" si="0"/>
        <v>388.67411</v>
      </c>
      <c r="H16" s="36">
        <f t="shared" si="1"/>
        <v>388.67411</v>
      </c>
      <c r="I16" s="37">
        <f t="shared" si="1"/>
        <v>388.67411</v>
      </c>
      <c r="J16" s="104">
        <f t="shared" si="1"/>
        <v>388.67411</v>
      </c>
      <c r="K16" s="67">
        <f>январь!K16</f>
        <v>0</v>
      </c>
      <c r="L16" s="51">
        <v>0</v>
      </c>
      <c r="M16" s="55">
        <f t="shared" si="3"/>
        <v>388.67411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388.67411</v>
      </c>
      <c r="F17" s="17">
        <f t="shared" si="0"/>
        <v>388.67411</v>
      </c>
      <c r="G17" s="17">
        <f t="shared" si="0"/>
        <v>388.67411</v>
      </c>
      <c r="H17" s="38">
        <f t="shared" si="1"/>
        <v>388.67411</v>
      </c>
      <c r="I17" s="17">
        <f t="shared" si="1"/>
        <v>388.67411</v>
      </c>
      <c r="J17" s="105">
        <f t="shared" si="1"/>
        <v>388.67411</v>
      </c>
      <c r="K17" s="68">
        <f>январь!K17</f>
        <v>0</v>
      </c>
      <c r="L17" s="52">
        <v>0</v>
      </c>
      <c r="M17" s="56">
        <f t="shared" si="3"/>
        <v>388.67411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1448.72432</v>
      </c>
      <c r="F18" s="35">
        <f t="shared" si="0"/>
        <v>1448.72432</v>
      </c>
      <c r="G18" s="35">
        <f t="shared" si="0"/>
        <v>1448.72432</v>
      </c>
      <c r="H18" s="34">
        <f t="shared" si="1"/>
        <v>388.67411</v>
      </c>
      <c r="I18" s="35">
        <f t="shared" si="1"/>
        <v>388.67411</v>
      </c>
      <c r="J18" s="103">
        <f t="shared" si="1"/>
        <v>388.67411</v>
      </c>
      <c r="K18" s="69">
        <f>январь!K18</f>
        <v>1060.05021</v>
      </c>
      <c r="L18" s="50">
        <v>0</v>
      </c>
      <c r="M18" s="54">
        <f t="shared" si="3"/>
        <v>388.67411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1638.20069</v>
      </c>
      <c r="F19" s="37">
        <f t="shared" si="0"/>
        <v>1638.20069</v>
      </c>
      <c r="G19" s="37">
        <f t="shared" si="0"/>
        <v>1638.20069</v>
      </c>
      <c r="H19" s="36">
        <f t="shared" si="1"/>
        <v>388.67411</v>
      </c>
      <c r="I19" s="37">
        <f t="shared" si="1"/>
        <v>388.67411</v>
      </c>
      <c r="J19" s="104">
        <f t="shared" si="1"/>
        <v>388.67411</v>
      </c>
      <c r="K19" s="70">
        <f>январь!K19</f>
        <v>1249.52658</v>
      </c>
      <c r="L19" s="51">
        <v>0</v>
      </c>
      <c r="M19" s="55">
        <f t="shared" si="3"/>
        <v>388.67411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1809.0306699999999</v>
      </c>
      <c r="F20" s="37">
        <f t="shared" si="0"/>
        <v>1809.0306699999999</v>
      </c>
      <c r="G20" s="37">
        <f t="shared" si="0"/>
        <v>1809.0306699999999</v>
      </c>
      <c r="H20" s="36">
        <f t="shared" si="1"/>
        <v>388.67411</v>
      </c>
      <c r="I20" s="37">
        <f t="shared" si="1"/>
        <v>388.67411</v>
      </c>
      <c r="J20" s="104">
        <f t="shared" si="1"/>
        <v>388.67411</v>
      </c>
      <c r="K20" s="70">
        <f>январь!K20</f>
        <v>1420.35656</v>
      </c>
      <c r="L20" s="51">
        <v>0</v>
      </c>
      <c r="M20" s="55">
        <f t="shared" si="3"/>
        <v>388.67411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1539.2077</v>
      </c>
      <c r="F21" s="37">
        <f t="shared" si="0"/>
        <v>1539.2077</v>
      </c>
      <c r="G21" s="37">
        <f t="shared" si="0"/>
        <v>1539.2077</v>
      </c>
      <c r="H21" s="38">
        <f t="shared" si="1"/>
        <v>388.67411</v>
      </c>
      <c r="I21" s="17">
        <f t="shared" si="1"/>
        <v>388.67411</v>
      </c>
      <c r="J21" s="105">
        <f t="shared" si="1"/>
        <v>388.67411</v>
      </c>
      <c r="K21" s="70">
        <f>январь!K21</f>
        <v>1150.53359</v>
      </c>
      <c r="L21" s="51">
        <v>0</v>
      </c>
      <c r="M21" s="55">
        <f t="shared" si="3"/>
        <v>388.67411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4" ref="E23:G30">$K23+$L23+$M23+N23</f>
        <v>3.8523899999999998</v>
      </c>
      <c r="F23" s="26">
        <f t="shared" si="4"/>
        <v>3.8523899999999998</v>
      </c>
      <c r="G23" s="26">
        <f t="shared" si="4"/>
        <v>3.8523899999999998</v>
      </c>
      <c r="H23" s="24">
        <f aca="true" t="shared" si="5" ref="H23:J30">$L23+$M23+N23</f>
        <v>1.31052</v>
      </c>
      <c r="I23" s="26">
        <f t="shared" si="5"/>
        <v>1.31052</v>
      </c>
      <c r="J23" s="95">
        <f t="shared" si="5"/>
        <v>1.31052</v>
      </c>
      <c r="K23" s="112">
        <f>'[2]Услуги по передаче'!$F$9/1000</f>
        <v>2.54187</v>
      </c>
      <c r="L23" s="53">
        <f>L6</f>
        <v>0.00307</v>
      </c>
      <c r="M23" s="78">
        <f>M10</f>
        <v>0.85039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4"/>
        <v>3.8523899999999998</v>
      </c>
      <c r="F24" s="25">
        <f t="shared" si="4"/>
        <v>3.8523899999999998</v>
      </c>
      <c r="G24" s="25">
        <f t="shared" si="4"/>
        <v>3.8523899999999998</v>
      </c>
      <c r="H24" s="27">
        <f t="shared" si="5"/>
        <v>1.31052</v>
      </c>
      <c r="I24" s="25">
        <f t="shared" si="5"/>
        <v>1.31052</v>
      </c>
      <c r="J24" s="96">
        <f t="shared" si="5"/>
        <v>1.31052</v>
      </c>
      <c r="K24" s="79">
        <f>K$23</f>
        <v>2.54187</v>
      </c>
      <c r="L24" s="48">
        <f>L23</f>
        <v>0.00307</v>
      </c>
      <c r="M24" s="80">
        <f>M23</f>
        <v>0.85039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4"/>
        <v>3.8523899999999998</v>
      </c>
      <c r="F25" s="25">
        <f t="shared" si="4"/>
        <v>3.8523899999999998</v>
      </c>
      <c r="G25" s="25">
        <f t="shared" si="4"/>
        <v>3.8523899999999998</v>
      </c>
      <c r="H25" s="27">
        <f t="shared" si="5"/>
        <v>1.31052</v>
      </c>
      <c r="I25" s="25">
        <f t="shared" si="5"/>
        <v>1.31052</v>
      </c>
      <c r="J25" s="96">
        <f t="shared" si="5"/>
        <v>1.31052</v>
      </c>
      <c r="K25" s="79">
        <f>K$23</f>
        <v>2.54187</v>
      </c>
      <c r="L25" s="48">
        <f>L23</f>
        <v>0.00307</v>
      </c>
      <c r="M25" s="80">
        <f>M23</f>
        <v>0.85039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4"/>
        <v>3.8523899999999998</v>
      </c>
      <c r="F26" s="31">
        <f t="shared" si="4"/>
        <v>3.8523899999999998</v>
      </c>
      <c r="G26" s="31">
        <f t="shared" si="4"/>
        <v>3.8523899999999998</v>
      </c>
      <c r="H26" s="30">
        <f t="shared" si="5"/>
        <v>1.31052</v>
      </c>
      <c r="I26" s="31">
        <f t="shared" si="5"/>
        <v>1.31052</v>
      </c>
      <c r="J26" s="97">
        <f t="shared" si="5"/>
        <v>1.31052</v>
      </c>
      <c r="K26" s="81">
        <f>K$23</f>
        <v>2.54187</v>
      </c>
      <c r="L26" s="49">
        <f>L23</f>
        <v>0.00307</v>
      </c>
      <c r="M26" s="82">
        <f>M23</f>
        <v>0.85039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4"/>
        <v>464.32804999999996</v>
      </c>
      <c r="F27" s="35">
        <f t="shared" si="4"/>
        <v>464.32804999999996</v>
      </c>
      <c r="G27" s="35">
        <f t="shared" si="4"/>
        <v>464.32804999999996</v>
      </c>
      <c r="H27" s="34">
        <f t="shared" si="5"/>
        <v>388.67411</v>
      </c>
      <c r="I27" s="35">
        <f t="shared" si="5"/>
        <v>388.67411</v>
      </c>
      <c r="J27" s="35">
        <f t="shared" si="5"/>
        <v>388.67411</v>
      </c>
      <c r="K27" s="98">
        <f>январь!K27</f>
        <v>75.65394</v>
      </c>
      <c r="L27" s="50">
        <v>0</v>
      </c>
      <c r="M27" s="83">
        <f>M14</f>
        <v>388.67411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4"/>
        <v>464.32804999999996</v>
      </c>
      <c r="F28" s="37">
        <f t="shared" si="4"/>
        <v>464.32804999999996</v>
      </c>
      <c r="G28" s="37">
        <f t="shared" si="4"/>
        <v>464.32804999999996</v>
      </c>
      <c r="H28" s="36">
        <f t="shared" si="5"/>
        <v>388.67411</v>
      </c>
      <c r="I28" s="37">
        <f t="shared" si="5"/>
        <v>388.67411</v>
      </c>
      <c r="J28" s="37">
        <f t="shared" si="5"/>
        <v>388.67411</v>
      </c>
      <c r="K28" s="99">
        <f>K27</f>
        <v>75.65394</v>
      </c>
      <c r="L28" s="51">
        <v>0</v>
      </c>
      <c r="M28" s="84">
        <f>M$27</f>
        <v>388.67411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4"/>
        <v>464.32804999999996</v>
      </c>
      <c r="F29" s="37">
        <f t="shared" si="4"/>
        <v>464.32804999999996</v>
      </c>
      <c r="G29" s="37">
        <f t="shared" si="4"/>
        <v>464.32804999999996</v>
      </c>
      <c r="H29" s="36">
        <f t="shared" si="5"/>
        <v>388.67411</v>
      </c>
      <c r="I29" s="37">
        <f t="shared" si="5"/>
        <v>388.67411</v>
      </c>
      <c r="J29" s="37">
        <f t="shared" si="5"/>
        <v>388.67411</v>
      </c>
      <c r="K29" s="99">
        <f>K27</f>
        <v>75.65394</v>
      </c>
      <c r="L29" s="51">
        <v>0</v>
      </c>
      <c r="M29" s="84">
        <f>M$27</f>
        <v>388.67411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4"/>
        <v>464.32804999999996</v>
      </c>
      <c r="F30" s="17">
        <f t="shared" si="4"/>
        <v>464.32804999999996</v>
      </c>
      <c r="G30" s="17">
        <f t="shared" si="4"/>
        <v>464.32804999999996</v>
      </c>
      <c r="H30" s="38">
        <f t="shared" si="5"/>
        <v>388.67411</v>
      </c>
      <c r="I30" s="17">
        <f t="shared" si="5"/>
        <v>388.67411</v>
      </c>
      <c r="J30" s="17">
        <f t="shared" si="5"/>
        <v>388.67411</v>
      </c>
      <c r="K30" s="100">
        <f>K27</f>
        <v>75.65394</v>
      </c>
      <c r="L30" s="52">
        <v>0</v>
      </c>
      <c r="M30" s="85">
        <f>M$27</f>
        <v>388.67411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3.3</v>
      </c>
      <c r="F32" s="156"/>
      <c r="G32" s="157"/>
      <c r="H32" s="158" t="s">
        <v>22</v>
      </c>
      <c r="I32" s="159"/>
      <c r="J32" s="160"/>
      <c r="K32" s="46">
        <f>январь!K32</f>
        <v>2.25295</v>
      </c>
      <c r="L32" s="22">
        <f>январь!L32</f>
        <v>0.00372</v>
      </c>
      <c r="M32" s="3">
        <f>E32-K32-L32-N32</f>
        <v>0.78634</v>
      </c>
      <c r="N32" s="161">
        <f>январь!N32</f>
        <v>0.25699</v>
      </c>
      <c r="O32" s="161">
        <f>июль!O32</f>
        <v>0</v>
      </c>
      <c r="P32" s="162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январь!E33</f>
        <v>3.96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25">
        <f>ROUND(N32*1.2,5)</f>
        <v>0.30839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2.30833</v>
      </c>
      <c r="F34" s="128"/>
      <c r="G34" s="129"/>
      <c r="H34" s="130" t="s">
        <v>22</v>
      </c>
      <c r="I34" s="131"/>
      <c r="J34" s="132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33">
        <f>N32</f>
        <v>0.25699</v>
      </c>
      <c r="O34" s="133"/>
      <c r="P34" s="134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f>январь!E35</f>
        <v>2.77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25">
        <f>ROUND(N34*1.2,5)</f>
        <v>0.30839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2:B32"/>
    <mergeCell ref="D32:D33"/>
    <mergeCell ref="A33:B33"/>
    <mergeCell ref="A31:P31"/>
    <mergeCell ref="A34:B34"/>
    <mergeCell ref="D34:D35"/>
    <mergeCell ref="A35:B35"/>
    <mergeCell ref="E35:G35"/>
    <mergeCell ref="H35:J35"/>
    <mergeCell ref="N35:P35"/>
    <mergeCell ref="A14:A21"/>
    <mergeCell ref="B14:B17"/>
    <mergeCell ref="B18:B21"/>
    <mergeCell ref="A23:A26"/>
    <mergeCell ref="B23:B30"/>
    <mergeCell ref="D23:D26"/>
    <mergeCell ref="A27:A30"/>
    <mergeCell ref="D27:D30"/>
    <mergeCell ref="A22:P22"/>
    <mergeCell ref="A6:A9"/>
    <mergeCell ref="B6:B9"/>
    <mergeCell ref="D6:D9"/>
    <mergeCell ref="M3:M4"/>
    <mergeCell ref="A3:A4"/>
    <mergeCell ref="A10:A13"/>
    <mergeCell ref="B10:B13"/>
    <mergeCell ref="D10:D13"/>
    <mergeCell ref="B3:B4"/>
    <mergeCell ref="C3:C4"/>
    <mergeCell ref="E3:G3"/>
    <mergeCell ref="H3:J3"/>
    <mergeCell ref="K3:K4"/>
    <mergeCell ref="L3:L4"/>
    <mergeCell ref="N3:P3"/>
    <mergeCell ref="A5:P5"/>
    <mergeCell ref="D3:D4"/>
    <mergeCell ref="E32:G32"/>
    <mergeCell ref="H32:J32"/>
    <mergeCell ref="N32:P32"/>
    <mergeCell ref="E33:G33"/>
    <mergeCell ref="N33:P33"/>
    <mergeCell ref="E34:G34"/>
    <mergeCell ref="H34:J34"/>
    <mergeCell ref="N34:P34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52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44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3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G21">$K6+$L6+$M6+N6</f>
        <v>4.21623</v>
      </c>
      <c r="F6" s="26">
        <f t="shared" si="0"/>
        <v>4.21623</v>
      </c>
      <c r="G6" s="26">
        <f t="shared" si="0"/>
        <v>4.21623</v>
      </c>
      <c r="H6" s="24">
        <f aca="true" t="shared" si="1" ref="H6:J21">$L6+$M6+N6</f>
        <v>1.96067</v>
      </c>
      <c r="I6" s="26">
        <f t="shared" si="1"/>
        <v>1.96067</v>
      </c>
      <c r="J6" s="28">
        <f t="shared" si="1"/>
        <v>1.96067</v>
      </c>
      <c r="K6" s="63">
        <f>январь!K6</f>
        <v>2.25556</v>
      </c>
      <c r="L6" s="71">
        <v>0.00332</v>
      </c>
      <c r="M6" s="71">
        <v>1.50029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>
        <f aca="true" t="shared" si="2" ref="Q6:S9">ROUND(E6*1.2,5)</f>
        <v>5.05948</v>
      </c>
      <c r="R6" s="39">
        <f t="shared" si="2"/>
        <v>5.05948</v>
      </c>
      <c r="S6" s="39">
        <f t="shared" si="2"/>
        <v>5.05948</v>
      </c>
      <c r="T6" s="39">
        <f>M6/январь!M6</f>
        <v>0.9092666666666667</v>
      </c>
      <c r="W6" s="11">
        <f>M6/август!M6</f>
        <v>0.9676855500873973</v>
      </c>
    </row>
    <row r="7" spans="1:20" ht="12.75" customHeight="1">
      <c r="A7" s="164"/>
      <c r="B7" s="164"/>
      <c r="C7" s="16" t="s">
        <v>1</v>
      </c>
      <c r="D7" s="184"/>
      <c r="E7" s="27">
        <f t="shared" si="0"/>
        <v>4.38194</v>
      </c>
      <c r="F7" s="25">
        <f t="shared" si="0"/>
        <v>4.38194</v>
      </c>
      <c r="G7" s="25">
        <f t="shared" si="0"/>
        <v>4.38194</v>
      </c>
      <c r="H7" s="27">
        <f t="shared" si="1"/>
        <v>1.96067</v>
      </c>
      <c r="I7" s="25">
        <f t="shared" si="1"/>
        <v>1.96067</v>
      </c>
      <c r="J7" s="29">
        <f t="shared" si="1"/>
        <v>1.96067</v>
      </c>
      <c r="K7" s="64">
        <f>январь!K7</f>
        <v>2.42127</v>
      </c>
      <c r="L7" s="48">
        <f>L6</f>
        <v>0.00332</v>
      </c>
      <c r="M7" s="48">
        <f>M6</f>
        <v>1.50029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>
        <f t="shared" si="2"/>
        <v>5.25833</v>
      </c>
      <c r="R7" s="39">
        <f t="shared" si="2"/>
        <v>5.25833</v>
      </c>
      <c r="S7" s="39">
        <f t="shared" si="2"/>
        <v>5.25833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4.8892500000000005</v>
      </c>
      <c r="F8" s="25">
        <f t="shared" si="0"/>
        <v>4.8892500000000005</v>
      </c>
      <c r="G8" s="25">
        <f t="shared" si="0"/>
        <v>4.8892500000000005</v>
      </c>
      <c r="H8" s="27">
        <f t="shared" si="1"/>
        <v>1.96067</v>
      </c>
      <c r="I8" s="25">
        <f t="shared" si="1"/>
        <v>1.96067</v>
      </c>
      <c r="J8" s="29">
        <f t="shared" si="1"/>
        <v>1.96067</v>
      </c>
      <c r="K8" s="64">
        <f>январь!K8</f>
        <v>2.92858</v>
      </c>
      <c r="L8" s="48">
        <f>L6</f>
        <v>0.00332</v>
      </c>
      <c r="M8" s="48">
        <f>M6</f>
        <v>1.50029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>
        <f t="shared" si="2"/>
        <v>5.8671</v>
      </c>
      <c r="R8" s="39">
        <f t="shared" si="2"/>
        <v>5.8671</v>
      </c>
      <c r="S8" s="39">
        <f t="shared" si="2"/>
        <v>5.8671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>$K9+$L9+$M9+N9</f>
        <v>5.7237800000000005</v>
      </c>
      <c r="F9" s="31">
        <f t="shared" si="0"/>
        <v>5.7237800000000005</v>
      </c>
      <c r="G9" s="31">
        <f t="shared" si="0"/>
        <v>5.7237800000000005</v>
      </c>
      <c r="H9" s="30">
        <f t="shared" si="1"/>
        <v>1.96067</v>
      </c>
      <c r="I9" s="31">
        <f t="shared" si="1"/>
        <v>1.96067</v>
      </c>
      <c r="J9" s="32">
        <f t="shared" si="1"/>
        <v>1.96067</v>
      </c>
      <c r="K9" s="65">
        <f>январь!K9</f>
        <v>3.76311</v>
      </c>
      <c r="L9" s="49">
        <f>L6</f>
        <v>0.00332</v>
      </c>
      <c r="M9" s="49">
        <f>M6</f>
        <v>1.50029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>
        <f t="shared" si="2"/>
        <v>6.86854</v>
      </c>
      <c r="R9" s="39">
        <f t="shared" si="2"/>
        <v>6.86854</v>
      </c>
      <c r="S9" s="39">
        <f t="shared" si="2"/>
        <v>6.86854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1.46372</v>
      </c>
      <c r="F10" s="26">
        <f t="shared" si="0"/>
        <v>1.46372</v>
      </c>
      <c r="G10" s="26">
        <f t="shared" si="0"/>
        <v>1.46372</v>
      </c>
      <c r="H10" s="24">
        <f t="shared" si="1"/>
        <v>1.3143099999999999</v>
      </c>
      <c r="I10" s="26">
        <f t="shared" si="1"/>
        <v>1.3143099999999999</v>
      </c>
      <c r="J10" s="28">
        <f t="shared" si="1"/>
        <v>1.3143099999999999</v>
      </c>
      <c r="K10" s="63">
        <f>январь!K10</f>
        <v>0.14941</v>
      </c>
      <c r="L10" s="53">
        <f>L6</f>
        <v>0.00332</v>
      </c>
      <c r="M10" s="71">
        <v>0.85393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1.50523</v>
      </c>
      <c r="F11" s="25">
        <f t="shared" si="0"/>
        <v>1.50523</v>
      </c>
      <c r="G11" s="25">
        <f t="shared" si="0"/>
        <v>1.50523</v>
      </c>
      <c r="H11" s="27">
        <f t="shared" si="1"/>
        <v>1.3143099999999999</v>
      </c>
      <c r="I11" s="25">
        <f t="shared" si="1"/>
        <v>1.3143099999999999</v>
      </c>
      <c r="J11" s="29">
        <f t="shared" si="1"/>
        <v>1.3143099999999999</v>
      </c>
      <c r="K11" s="64">
        <f>январь!K11</f>
        <v>0.19092</v>
      </c>
      <c r="L11" s="48">
        <f>L10</f>
        <v>0.00332</v>
      </c>
      <c r="M11" s="48">
        <f>M10</f>
        <v>0.85393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1.70032</v>
      </c>
      <c r="F12" s="25">
        <f t="shared" si="0"/>
        <v>1.70032</v>
      </c>
      <c r="G12" s="25">
        <f t="shared" si="0"/>
        <v>1.70032</v>
      </c>
      <c r="H12" s="27">
        <f t="shared" si="1"/>
        <v>1.3143099999999999</v>
      </c>
      <c r="I12" s="25">
        <f t="shared" si="1"/>
        <v>1.3143099999999999</v>
      </c>
      <c r="J12" s="29">
        <f t="shared" si="1"/>
        <v>1.3143099999999999</v>
      </c>
      <c r="K12" s="64">
        <f>январь!K12</f>
        <v>0.38601</v>
      </c>
      <c r="L12" s="48">
        <f>L10</f>
        <v>0.00332</v>
      </c>
      <c r="M12" s="48">
        <f>M10</f>
        <v>0.85393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1.87742</v>
      </c>
      <c r="F13" s="31">
        <f t="shared" si="0"/>
        <v>1.87742</v>
      </c>
      <c r="G13" s="31">
        <f t="shared" si="0"/>
        <v>1.87742</v>
      </c>
      <c r="H13" s="30">
        <f t="shared" si="1"/>
        <v>1.3143099999999999</v>
      </c>
      <c r="I13" s="31">
        <f t="shared" si="1"/>
        <v>1.3143099999999999</v>
      </c>
      <c r="J13" s="32">
        <f t="shared" si="1"/>
        <v>1.3143099999999999</v>
      </c>
      <c r="K13" s="65">
        <f>январь!K13</f>
        <v>0.56311</v>
      </c>
      <c r="L13" s="49">
        <f>L10</f>
        <v>0.00332</v>
      </c>
      <c r="M13" s="49">
        <f>M10</f>
        <v>0.85393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394.90498</v>
      </c>
      <c r="F14" s="35">
        <f t="shared" si="0"/>
        <v>394.90498</v>
      </c>
      <c r="G14" s="35">
        <f t="shared" si="0"/>
        <v>394.90498</v>
      </c>
      <c r="H14" s="34">
        <f t="shared" si="1"/>
        <v>394.90498</v>
      </c>
      <c r="I14" s="35">
        <f t="shared" si="1"/>
        <v>394.90498</v>
      </c>
      <c r="J14" s="103">
        <f t="shared" si="1"/>
        <v>394.90498</v>
      </c>
      <c r="K14" s="66">
        <f>январь!K14</f>
        <v>0</v>
      </c>
      <c r="L14" s="50">
        <v>0</v>
      </c>
      <c r="M14" s="72">
        <v>394.90498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394.90498</v>
      </c>
      <c r="F15" s="37">
        <f t="shared" si="0"/>
        <v>394.90498</v>
      </c>
      <c r="G15" s="37">
        <f t="shared" si="0"/>
        <v>394.90498</v>
      </c>
      <c r="H15" s="36">
        <f t="shared" si="1"/>
        <v>394.90498</v>
      </c>
      <c r="I15" s="37">
        <f t="shared" si="1"/>
        <v>394.90498</v>
      </c>
      <c r="J15" s="104">
        <f t="shared" si="1"/>
        <v>394.90498</v>
      </c>
      <c r="K15" s="67">
        <f>январь!K15</f>
        <v>0</v>
      </c>
      <c r="L15" s="51">
        <v>0</v>
      </c>
      <c r="M15" s="55">
        <f aca="true" t="shared" si="3" ref="M15:M21">M$14</f>
        <v>394.90498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394.90498</v>
      </c>
      <c r="F16" s="37">
        <f t="shared" si="0"/>
        <v>394.90498</v>
      </c>
      <c r="G16" s="37">
        <f t="shared" si="0"/>
        <v>394.90498</v>
      </c>
      <c r="H16" s="36">
        <f t="shared" si="1"/>
        <v>394.90498</v>
      </c>
      <c r="I16" s="37">
        <f t="shared" si="1"/>
        <v>394.90498</v>
      </c>
      <c r="J16" s="104">
        <f t="shared" si="1"/>
        <v>394.90498</v>
      </c>
      <c r="K16" s="67">
        <f>январь!K16</f>
        <v>0</v>
      </c>
      <c r="L16" s="51">
        <v>0</v>
      </c>
      <c r="M16" s="55">
        <f t="shared" si="3"/>
        <v>394.90498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394.90498</v>
      </c>
      <c r="F17" s="17">
        <f t="shared" si="0"/>
        <v>394.90498</v>
      </c>
      <c r="G17" s="17">
        <f t="shared" si="0"/>
        <v>394.90498</v>
      </c>
      <c r="H17" s="38">
        <f t="shared" si="1"/>
        <v>394.90498</v>
      </c>
      <c r="I17" s="17">
        <f t="shared" si="1"/>
        <v>394.90498</v>
      </c>
      <c r="J17" s="105">
        <f t="shared" si="1"/>
        <v>394.90498</v>
      </c>
      <c r="K17" s="68">
        <f>январь!K17</f>
        <v>0</v>
      </c>
      <c r="L17" s="52">
        <v>0</v>
      </c>
      <c r="M17" s="56">
        <f t="shared" si="3"/>
        <v>394.90498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1454.9551900000001</v>
      </c>
      <c r="F18" s="35">
        <f t="shared" si="0"/>
        <v>1454.9551900000001</v>
      </c>
      <c r="G18" s="35">
        <f t="shared" si="0"/>
        <v>1454.9551900000001</v>
      </c>
      <c r="H18" s="34">
        <f t="shared" si="1"/>
        <v>394.90498</v>
      </c>
      <c r="I18" s="35">
        <f t="shared" si="1"/>
        <v>394.90498</v>
      </c>
      <c r="J18" s="103">
        <f t="shared" si="1"/>
        <v>394.90498</v>
      </c>
      <c r="K18" s="69">
        <f>январь!K18</f>
        <v>1060.05021</v>
      </c>
      <c r="L18" s="50">
        <v>0</v>
      </c>
      <c r="M18" s="54">
        <f t="shared" si="3"/>
        <v>394.90498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1644.43156</v>
      </c>
      <c r="F19" s="37">
        <f t="shared" si="0"/>
        <v>1644.43156</v>
      </c>
      <c r="G19" s="37">
        <f t="shared" si="0"/>
        <v>1644.43156</v>
      </c>
      <c r="H19" s="36">
        <f t="shared" si="1"/>
        <v>394.90498</v>
      </c>
      <c r="I19" s="37">
        <f t="shared" si="1"/>
        <v>394.90498</v>
      </c>
      <c r="J19" s="104">
        <f t="shared" si="1"/>
        <v>394.90498</v>
      </c>
      <c r="K19" s="70">
        <f>январь!K19</f>
        <v>1249.52658</v>
      </c>
      <c r="L19" s="51">
        <v>0</v>
      </c>
      <c r="M19" s="55">
        <f t="shared" si="3"/>
        <v>394.90498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1815.26154</v>
      </c>
      <c r="F20" s="37">
        <f t="shared" si="0"/>
        <v>1815.26154</v>
      </c>
      <c r="G20" s="37">
        <f t="shared" si="0"/>
        <v>1815.26154</v>
      </c>
      <c r="H20" s="36">
        <f t="shared" si="1"/>
        <v>394.90498</v>
      </c>
      <c r="I20" s="37">
        <f t="shared" si="1"/>
        <v>394.90498</v>
      </c>
      <c r="J20" s="104">
        <f t="shared" si="1"/>
        <v>394.90498</v>
      </c>
      <c r="K20" s="70">
        <f>январь!K20</f>
        <v>1420.35656</v>
      </c>
      <c r="L20" s="51">
        <v>0</v>
      </c>
      <c r="M20" s="55">
        <f t="shared" si="3"/>
        <v>394.90498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1545.43857</v>
      </c>
      <c r="F21" s="37">
        <f t="shared" si="0"/>
        <v>1545.43857</v>
      </c>
      <c r="G21" s="37">
        <f t="shared" si="0"/>
        <v>1545.43857</v>
      </c>
      <c r="H21" s="38">
        <f t="shared" si="1"/>
        <v>394.90498</v>
      </c>
      <c r="I21" s="17">
        <f t="shared" si="1"/>
        <v>394.90498</v>
      </c>
      <c r="J21" s="105">
        <f t="shared" si="1"/>
        <v>394.90498</v>
      </c>
      <c r="K21" s="70">
        <f>январь!K21</f>
        <v>1150.53359</v>
      </c>
      <c r="L21" s="51">
        <v>0</v>
      </c>
      <c r="M21" s="55">
        <f t="shared" si="3"/>
        <v>394.90498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4" ref="E23:G30">$K23+$L23+$M23+N23</f>
        <v>3.58986</v>
      </c>
      <c r="F23" s="26">
        <f t="shared" si="4"/>
        <v>3.58986</v>
      </c>
      <c r="G23" s="26">
        <f t="shared" si="4"/>
        <v>3.58986</v>
      </c>
      <c r="H23" s="24">
        <f aca="true" t="shared" si="5" ref="H23:J30">$L23+$M23+N23</f>
        <v>1.3143099999999999</v>
      </c>
      <c r="I23" s="26">
        <f t="shared" si="5"/>
        <v>1.3143099999999999</v>
      </c>
      <c r="J23" s="95">
        <f t="shared" si="5"/>
        <v>1.3143099999999999</v>
      </c>
      <c r="K23" s="112">
        <f>'[3]Услуги по передаче'!$F$9/1000</f>
        <v>2.27555</v>
      </c>
      <c r="L23" s="53">
        <f>L6</f>
        <v>0.00332</v>
      </c>
      <c r="M23" s="78">
        <f>M10</f>
        <v>0.85393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4"/>
        <v>3.58986</v>
      </c>
      <c r="F24" s="25">
        <f t="shared" si="4"/>
        <v>3.58986</v>
      </c>
      <c r="G24" s="25">
        <f t="shared" si="4"/>
        <v>3.58986</v>
      </c>
      <c r="H24" s="27">
        <f t="shared" si="5"/>
        <v>1.3143099999999999</v>
      </c>
      <c r="I24" s="25">
        <f t="shared" si="5"/>
        <v>1.3143099999999999</v>
      </c>
      <c r="J24" s="96">
        <f t="shared" si="5"/>
        <v>1.3143099999999999</v>
      </c>
      <c r="K24" s="79">
        <f>K$23</f>
        <v>2.27555</v>
      </c>
      <c r="L24" s="48">
        <f>L23</f>
        <v>0.00332</v>
      </c>
      <c r="M24" s="80">
        <f>M23</f>
        <v>0.85393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4"/>
        <v>3.58986</v>
      </c>
      <c r="F25" s="25">
        <f t="shared" si="4"/>
        <v>3.58986</v>
      </c>
      <c r="G25" s="25">
        <f t="shared" si="4"/>
        <v>3.58986</v>
      </c>
      <c r="H25" s="27">
        <f t="shared" si="5"/>
        <v>1.3143099999999999</v>
      </c>
      <c r="I25" s="25">
        <f t="shared" si="5"/>
        <v>1.3143099999999999</v>
      </c>
      <c r="J25" s="96">
        <f t="shared" si="5"/>
        <v>1.3143099999999999</v>
      </c>
      <c r="K25" s="79">
        <f>K$23</f>
        <v>2.27555</v>
      </c>
      <c r="L25" s="48">
        <f>L23</f>
        <v>0.00332</v>
      </c>
      <c r="M25" s="80">
        <f>M23</f>
        <v>0.85393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4"/>
        <v>3.58986</v>
      </c>
      <c r="F26" s="31">
        <f t="shared" si="4"/>
        <v>3.58986</v>
      </c>
      <c r="G26" s="31">
        <f t="shared" si="4"/>
        <v>3.58986</v>
      </c>
      <c r="H26" s="30">
        <f t="shared" si="5"/>
        <v>1.3143099999999999</v>
      </c>
      <c r="I26" s="31">
        <f t="shared" si="5"/>
        <v>1.3143099999999999</v>
      </c>
      <c r="J26" s="97">
        <f t="shared" si="5"/>
        <v>1.3143099999999999</v>
      </c>
      <c r="K26" s="81">
        <f>K$23</f>
        <v>2.27555</v>
      </c>
      <c r="L26" s="49">
        <f>L23</f>
        <v>0.00332</v>
      </c>
      <c r="M26" s="82">
        <f>M23</f>
        <v>0.85393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4"/>
        <v>470.55892000000006</v>
      </c>
      <c r="F27" s="35">
        <f t="shared" si="4"/>
        <v>470.55892000000006</v>
      </c>
      <c r="G27" s="35">
        <f t="shared" si="4"/>
        <v>470.55892000000006</v>
      </c>
      <c r="H27" s="34">
        <f t="shared" si="5"/>
        <v>394.90498</v>
      </c>
      <c r="I27" s="35">
        <f t="shared" si="5"/>
        <v>394.90498</v>
      </c>
      <c r="J27" s="35">
        <f t="shared" si="5"/>
        <v>394.90498</v>
      </c>
      <c r="K27" s="98">
        <f>январь!K27</f>
        <v>75.65394</v>
      </c>
      <c r="L27" s="50">
        <v>0</v>
      </c>
      <c r="M27" s="83">
        <f>M14</f>
        <v>394.90498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4"/>
        <v>470.55892000000006</v>
      </c>
      <c r="F28" s="37">
        <f t="shared" si="4"/>
        <v>470.55892000000006</v>
      </c>
      <c r="G28" s="37">
        <f t="shared" si="4"/>
        <v>470.55892000000006</v>
      </c>
      <c r="H28" s="36">
        <f t="shared" si="5"/>
        <v>394.90498</v>
      </c>
      <c r="I28" s="37">
        <f t="shared" si="5"/>
        <v>394.90498</v>
      </c>
      <c r="J28" s="37">
        <f t="shared" si="5"/>
        <v>394.90498</v>
      </c>
      <c r="K28" s="99">
        <f>K27</f>
        <v>75.65394</v>
      </c>
      <c r="L28" s="51">
        <v>0</v>
      </c>
      <c r="M28" s="84">
        <f>M$27</f>
        <v>394.90498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4"/>
        <v>470.55892000000006</v>
      </c>
      <c r="F29" s="37">
        <f t="shared" si="4"/>
        <v>470.55892000000006</v>
      </c>
      <c r="G29" s="37">
        <f t="shared" si="4"/>
        <v>470.55892000000006</v>
      </c>
      <c r="H29" s="36">
        <f t="shared" si="5"/>
        <v>394.90498</v>
      </c>
      <c r="I29" s="37">
        <f t="shared" si="5"/>
        <v>394.90498</v>
      </c>
      <c r="J29" s="37">
        <f t="shared" si="5"/>
        <v>394.90498</v>
      </c>
      <c r="K29" s="99">
        <f>K27</f>
        <v>75.65394</v>
      </c>
      <c r="L29" s="51">
        <v>0</v>
      </c>
      <c r="M29" s="84">
        <f>M$27</f>
        <v>394.90498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4"/>
        <v>470.55892000000006</v>
      </c>
      <c r="F30" s="17">
        <f t="shared" si="4"/>
        <v>470.55892000000006</v>
      </c>
      <c r="G30" s="17">
        <f t="shared" si="4"/>
        <v>470.55892000000006</v>
      </c>
      <c r="H30" s="38">
        <f t="shared" si="5"/>
        <v>394.90498</v>
      </c>
      <c r="I30" s="17">
        <f t="shared" si="5"/>
        <v>394.90498</v>
      </c>
      <c r="J30" s="17">
        <f t="shared" si="5"/>
        <v>394.90498</v>
      </c>
      <c r="K30" s="100">
        <f>K27</f>
        <v>75.65394</v>
      </c>
      <c r="L30" s="52">
        <v>0</v>
      </c>
      <c r="M30" s="85">
        <f>M$27</f>
        <v>394.90498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3.3</v>
      </c>
      <c r="F32" s="156"/>
      <c r="G32" s="157"/>
      <c r="H32" s="158" t="s">
        <v>22</v>
      </c>
      <c r="I32" s="159"/>
      <c r="J32" s="160"/>
      <c r="K32" s="46">
        <f>январь!K32</f>
        <v>2.25295</v>
      </c>
      <c r="L32" s="22">
        <f>январь!L32</f>
        <v>0.00372</v>
      </c>
      <c r="M32" s="3">
        <f>E32-K32-L32-N32</f>
        <v>0.78634</v>
      </c>
      <c r="N32" s="161">
        <f>январь!N32</f>
        <v>0.25699</v>
      </c>
      <c r="O32" s="161">
        <f>июль!O32</f>
        <v>0</v>
      </c>
      <c r="P32" s="162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январь!E33</f>
        <v>3.96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25">
        <f>ROUND(N32*1.2,5)</f>
        <v>0.30839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2.30833</v>
      </c>
      <c r="F34" s="128"/>
      <c r="G34" s="129"/>
      <c r="H34" s="130" t="s">
        <v>22</v>
      </c>
      <c r="I34" s="131"/>
      <c r="J34" s="132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33">
        <f>N32</f>
        <v>0.25699</v>
      </c>
      <c r="O34" s="133"/>
      <c r="P34" s="134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f>январь!E35</f>
        <v>2.77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25">
        <f>ROUND(N34*1.2,5)</f>
        <v>0.30839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10:A13"/>
    <mergeCell ref="B10:B13"/>
    <mergeCell ref="D10:D13"/>
    <mergeCell ref="A3:A4"/>
    <mergeCell ref="B3:B4"/>
    <mergeCell ref="C3:C4"/>
    <mergeCell ref="L3:L4"/>
    <mergeCell ref="M3:M4"/>
    <mergeCell ref="A27:A30"/>
    <mergeCell ref="D27:D30"/>
    <mergeCell ref="A23:A26"/>
    <mergeCell ref="B23:B30"/>
    <mergeCell ref="B14:B17"/>
    <mergeCell ref="B18:B21"/>
    <mergeCell ref="A22:P22"/>
    <mergeCell ref="D23:D26"/>
    <mergeCell ref="N3:P3"/>
    <mergeCell ref="A5:P5"/>
    <mergeCell ref="A6:A9"/>
    <mergeCell ref="B6:B9"/>
    <mergeCell ref="D6:D9"/>
    <mergeCell ref="A14:A21"/>
    <mergeCell ref="D3:D4"/>
    <mergeCell ref="E3:G3"/>
    <mergeCell ref="H3:J3"/>
    <mergeCell ref="K3:K4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rowBreaks count="1" manualBreakCount="1">
    <brk id="38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51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44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Q4" s="11" t="s">
        <v>38</v>
      </c>
      <c r="R4" s="11" t="s">
        <v>19</v>
      </c>
      <c r="S4" s="11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3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G21">$K6+$L6+$M6+N6</f>
        <v>4.19423</v>
      </c>
      <c r="F6" s="26">
        <f t="shared" si="0"/>
        <v>4.19423</v>
      </c>
      <c r="G6" s="26">
        <f t="shared" si="0"/>
        <v>4.19423</v>
      </c>
      <c r="H6" s="24">
        <f aca="true" t="shared" si="1" ref="H6:J21">$L6+$M6+N6</f>
        <v>1.9386700000000001</v>
      </c>
      <c r="I6" s="26">
        <f t="shared" si="1"/>
        <v>1.9386700000000001</v>
      </c>
      <c r="J6" s="28">
        <f t="shared" si="1"/>
        <v>1.9386700000000001</v>
      </c>
      <c r="K6" s="63">
        <f>январь!K6</f>
        <v>2.25556</v>
      </c>
      <c r="L6" s="71">
        <v>0.00336</v>
      </c>
      <c r="M6" s="71">
        <v>1.47825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>
        <f aca="true" t="shared" si="2" ref="Q6:S9">ROUND(E6*1.2,5)</f>
        <v>5.03308</v>
      </c>
      <c r="R6" s="39">
        <f t="shared" si="2"/>
        <v>5.03308</v>
      </c>
      <c r="S6" s="39">
        <f t="shared" si="2"/>
        <v>5.03308</v>
      </c>
      <c r="T6" s="39">
        <f>M6/январь!M6</f>
        <v>0.895909090909091</v>
      </c>
      <c r="W6" s="11">
        <f>M6/август!M6</f>
        <v>0.9534697721218532</v>
      </c>
    </row>
    <row r="7" spans="1:20" ht="12.75" customHeight="1">
      <c r="A7" s="164"/>
      <c r="B7" s="164"/>
      <c r="C7" s="16" t="s">
        <v>1</v>
      </c>
      <c r="D7" s="184"/>
      <c r="E7" s="27">
        <f t="shared" si="0"/>
        <v>4.35994</v>
      </c>
      <c r="F7" s="25">
        <f t="shared" si="0"/>
        <v>4.35994</v>
      </c>
      <c r="G7" s="25">
        <f t="shared" si="0"/>
        <v>4.35994</v>
      </c>
      <c r="H7" s="27">
        <f t="shared" si="1"/>
        <v>1.9386700000000001</v>
      </c>
      <c r="I7" s="25">
        <f t="shared" si="1"/>
        <v>1.9386700000000001</v>
      </c>
      <c r="J7" s="29">
        <f t="shared" si="1"/>
        <v>1.9386700000000001</v>
      </c>
      <c r="K7" s="64">
        <f>январь!K7</f>
        <v>2.42127</v>
      </c>
      <c r="L7" s="48">
        <f>L6</f>
        <v>0.00336</v>
      </c>
      <c r="M7" s="48">
        <f>M6</f>
        <v>1.47825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>
        <f t="shared" si="2"/>
        <v>5.23193</v>
      </c>
      <c r="R7" s="39">
        <f t="shared" si="2"/>
        <v>5.23193</v>
      </c>
      <c r="S7" s="39">
        <f t="shared" si="2"/>
        <v>5.23193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4.86725</v>
      </c>
      <c r="F8" s="25">
        <f t="shared" si="0"/>
        <v>4.86725</v>
      </c>
      <c r="G8" s="25">
        <f t="shared" si="0"/>
        <v>4.86725</v>
      </c>
      <c r="H8" s="27">
        <f t="shared" si="1"/>
        <v>1.9386700000000001</v>
      </c>
      <c r="I8" s="25">
        <f t="shared" si="1"/>
        <v>1.9386700000000001</v>
      </c>
      <c r="J8" s="29">
        <f t="shared" si="1"/>
        <v>1.9386700000000001</v>
      </c>
      <c r="K8" s="64">
        <f>январь!K8</f>
        <v>2.92858</v>
      </c>
      <c r="L8" s="48">
        <f>L6</f>
        <v>0.00336</v>
      </c>
      <c r="M8" s="48">
        <f>M6</f>
        <v>1.47825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>
        <f t="shared" si="2"/>
        <v>5.8407</v>
      </c>
      <c r="R8" s="39">
        <f t="shared" si="2"/>
        <v>5.8407</v>
      </c>
      <c r="S8" s="39">
        <f t="shared" si="2"/>
        <v>5.8407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5.70178</v>
      </c>
      <c r="F9" s="31">
        <f t="shared" si="0"/>
        <v>5.70178</v>
      </c>
      <c r="G9" s="31">
        <f t="shared" si="0"/>
        <v>5.70178</v>
      </c>
      <c r="H9" s="30">
        <f t="shared" si="1"/>
        <v>1.9386700000000001</v>
      </c>
      <c r="I9" s="31">
        <f t="shared" si="1"/>
        <v>1.9386700000000001</v>
      </c>
      <c r="J9" s="32">
        <f t="shared" si="1"/>
        <v>1.9386700000000001</v>
      </c>
      <c r="K9" s="65">
        <f>январь!K9</f>
        <v>3.76311</v>
      </c>
      <c r="L9" s="49">
        <f>L6</f>
        <v>0.00336</v>
      </c>
      <c r="M9" s="49">
        <f>M6</f>
        <v>1.47825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>
        <f t="shared" si="2"/>
        <v>6.84214</v>
      </c>
      <c r="R9" s="39">
        <f t="shared" si="2"/>
        <v>6.84214</v>
      </c>
      <c r="S9" s="39">
        <f t="shared" si="2"/>
        <v>6.84214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1.42883</v>
      </c>
      <c r="F10" s="26">
        <f t="shared" si="0"/>
        <v>1.42883</v>
      </c>
      <c r="G10" s="26">
        <f t="shared" si="0"/>
        <v>1.42883</v>
      </c>
      <c r="H10" s="24">
        <f t="shared" si="1"/>
        <v>1.27942</v>
      </c>
      <c r="I10" s="26">
        <f t="shared" si="1"/>
        <v>1.27942</v>
      </c>
      <c r="J10" s="28">
        <f t="shared" si="1"/>
        <v>1.27942</v>
      </c>
      <c r="K10" s="63">
        <f>январь!K10</f>
        <v>0.14941</v>
      </c>
      <c r="L10" s="53">
        <f>L6</f>
        <v>0.00336</v>
      </c>
      <c r="M10" s="71">
        <v>0.819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1.47034</v>
      </c>
      <c r="F11" s="25">
        <f t="shared" si="0"/>
        <v>1.47034</v>
      </c>
      <c r="G11" s="25">
        <f t="shared" si="0"/>
        <v>1.47034</v>
      </c>
      <c r="H11" s="27">
        <f t="shared" si="1"/>
        <v>1.27942</v>
      </c>
      <c r="I11" s="25">
        <f t="shared" si="1"/>
        <v>1.27942</v>
      </c>
      <c r="J11" s="29">
        <f t="shared" si="1"/>
        <v>1.27942</v>
      </c>
      <c r="K11" s="64">
        <f>январь!K11</f>
        <v>0.19092</v>
      </c>
      <c r="L11" s="48">
        <f>L10</f>
        <v>0.00336</v>
      </c>
      <c r="M11" s="48">
        <f>M10</f>
        <v>0.819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1.66543</v>
      </c>
      <c r="F12" s="25">
        <f t="shared" si="0"/>
        <v>1.66543</v>
      </c>
      <c r="G12" s="25">
        <f t="shared" si="0"/>
        <v>1.66543</v>
      </c>
      <c r="H12" s="27">
        <f t="shared" si="1"/>
        <v>1.27942</v>
      </c>
      <c r="I12" s="25">
        <f t="shared" si="1"/>
        <v>1.27942</v>
      </c>
      <c r="J12" s="29">
        <f t="shared" si="1"/>
        <v>1.27942</v>
      </c>
      <c r="K12" s="64">
        <f>январь!K12</f>
        <v>0.38601</v>
      </c>
      <c r="L12" s="48">
        <f>L10</f>
        <v>0.00336</v>
      </c>
      <c r="M12" s="48">
        <f>M10</f>
        <v>0.819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1.84253</v>
      </c>
      <c r="F13" s="31">
        <f t="shared" si="0"/>
        <v>1.84253</v>
      </c>
      <c r="G13" s="31">
        <f t="shared" si="0"/>
        <v>1.84253</v>
      </c>
      <c r="H13" s="30">
        <f t="shared" si="1"/>
        <v>1.27942</v>
      </c>
      <c r="I13" s="31">
        <f t="shared" si="1"/>
        <v>1.27942</v>
      </c>
      <c r="J13" s="32">
        <f t="shared" si="1"/>
        <v>1.27942</v>
      </c>
      <c r="K13" s="65">
        <f>январь!K13</f>
        <v>0.56311</v>
      </c>
      <c r="L13" s="49">
        <f>L10</f>
        <v>0.00336</v>
      </c>
      <c r="M13" s="49">
        <f>M10</f>
        <v>0.819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411.37961</v>
      </c>
      <c r="F14" s="35">
        <f t="shared" si="0"/>
        <v>411.37961</v>
      </c>
      <c r="G14" s="35">
        <f t="shared" si="0"/>
        <v>411.37961</v>
      </c>
      <c r="H14" s="34">
        <f t="shared" si="1"/>
        <v>411.37961</v>
      </c>
      <c r="I14" s="35">
        <f t="shared" si="1"/>
        <v>411.37961</v>
      </c>
      <c r="J14" s="103">
        <f t="shared" si="1"/>
        <v>411.37961</v>
      </c>
      <c r="K14" s="66">
        <f>январь!K14</f>
        <v>0</v>
      </c>
      <c r="L14" s="50">
        <v>0</v>
      </c>
      <c r="M14" s="72">
        <v>411.37961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411.37961</v>
      </c>
      <c r="F15" s="37">
        <f t="shared" si="0"/>
        <v>411.37961</v>
      </c>
      <c r="G15" s="37">
        <f t="shared" si="0"/>
        <v>411.37961</v>
      </c>
      <c r="H15" s="36">
        <f t="shared" si="1"/>
        <v>411.37961</v>
      </c>
      <c r="I15" s="37">
        <f t="shared" si="1"/>
        <v>411.37961</v>
      </c>
      <c r="J15" s="104">
        <f t="shared" si="1"/>
        <v>411.37961</v>
      </c>
      <c r="K15" s="67">
        <f>январь!K15</f>
        <v>0</v>
      </c>
      <c r="L15" s="51">
        <v>0</v>
      </c>
      <c r="M15" s="55">
        <f aca="true" t="shared" si="3" ref="M15:M21">M$14</f>
        <v>411.37961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411.37961</v>
      </c>
      <c r="F16" s="37">
        <f t="shared" si="0"/>
        <v>411.37961</v>
      </c>
      <c r="G16" s="37">
        <f t="shared" si="0"/>
        <v>411.37961</v>
      </c>
      <c r="H16" s="36">
        <f t="shared" si="1"/>
        <v>411.37961</v>
      </c>
      <c r="I16" s="37">
        <f t="shared" si="1"/>
        <v>411.37961</v>
      </c>
      <c r="J16" s="104">
        <f t="shared" si="1"/>
        <v>411.37961</v>
      </c>
      <c r="K16" s="67">
        <f>январь!K16</f>
        <v>0</v>
      </c>
      <c r="L16" s="51">
        <v>0</v>
      </c>
      <c r="M16" s="55">
        <f t="shared" si="3"/>
        <v>411.37961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411.37961</v>
      </c>
      <c r="F17" s="17">
        <f t="shared" si="0"/>
        <v>411.37961</v>
      </c>
      <c r="G17" s="17">
        <f t="shared" si="0"/>
        <v>411.37961</v>
      </c>
      <c r="H17" s="38">
        <f t="shared" si="1"/>
        <v>411.37961</v>
      </c>
      <c r="I17" s="17">
        <f t="shared" si="1"/>
        <v>411.37961</v>
      </c>
      <c r="J17" s="105">
        <f t="shared" si="1"/>
        <v>411.37961</v>
      </c>
      <c r="K17" s="68">
        <f>январь!K17</f>
        <v>0</v>
      </c>
      <c r="L17" s="52">
        <v>0</v>
      </c>
      <c r="M17" s="56">
        <f t="shared" si="3"/>
        <v>411.37961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1471.42982</v>
      </c>
      <c r="F18" s="35">
        <f t="shared" si="0"/>
        <v>1471.42982</v>
      </c>
      <c r="G18" s="35">
        <f t="shared" si="0"/>
        <v>1471.42982</v>
      </c>
      <c r="H18" s="34">
        <f t="shared" si="1"/>
        <v>411.37961</v>
      </c>
      <c r="I18" s="35">
        <f t="shared" si="1"/>
        <v>411.37961</v>
      </c>
      <c r="J18" s="103">
        <f t="shared" si="1"/>
        <v>411.37961</v>
      </c>
      <c r="K18" s="69">
        <f>январь!K18</f>
        <v>1060.05021</v>
      </c>
      <c r="L18" s="50">
        <v>0</v>
      </c>
      <c r="M18" s="54">
        <f t="shared" si="3"/>
        <v>411.37961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1660.90619</v>
      </c>
      <c r="F19" s="37">
        <f t="shared" si="0"/>
        <v>1660.90619</v>
      </c>
      <c r="G19" s="37">
        <f t="shared" si="0"/>
        <v>1660.90619</v>
      </c>
      <c r="H19" s="36">
        <f t="shared" si="1"/>
        <v>411.37961</v>
      </c>
      <c r="I19" s="37">
        <f t="shared" si="1"/>
        <v>411.37961</v>
      </c>
      <c r="J19" s="104">
        <f t="shared" si="1"/>
        <v>411.37961</v>
      </c>
      <c r="K19" s="70">
        <f>январь!K19</f>
        <v>1249.52658</v>
      </c>
      <c r="L19" s="51">
        <v>0</v>
      </c>
      <c r="M19" s="55">
        <f t="shared" si="3"/>
        <v>411.37961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1831.73617</v>
      </c>
      <c r="F20" s="37">
        <f t="shared" si="0"/>
        <v>1831.73617</v>
      </c>
      <c r="G20" s="37">
        <f t="shared" si="0"/>
        <v>1831.73617</v>
      </c>
      <c r="H20" s="36">
        <f t="shared" si="1"/>
        <v>411.37961</v>
      </c>
      <c r="I20" s="37">
        <f t="shared" si="1"/>
        <v>411.37961</v>
      </c>
      <c r="J20" s="104">
        <f t="shared" si="1"/>
        <v>411.37961</v>
      </c>
      <c r="K20" s="70">
        <f>январь!K20</f>
        <v>1420.35656</v>
      </c>
      <c r="L20" s="51">
        <v>0</v>
      </c>
      <c r="M20" s="55">
        <f t="shared" si="3"/>
        <v>411.37961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1561.9132</v>
      </c>
      <c r="F21" s="37">
        <f t="shared" si="0"/>
        <v>1561.9132</v>
      </c>
      <c r="G21" s="37">
        <f t="shared" si="0"/>
        <v>1561.9132</v>
      </c>
      <c r="H21" s="38">
        <f t="shared" si="1"/>
        <v>411.37961</v>
      </c>
      <c r="I21" s="17">
        <f t="shared" si="1"/>
        <v>411.37961</v>
      </c>
      <c r="J21" s="105">
        <f t="shared" si="1"/>
        <v>411.37961</v>
      </c>
      <c r="K21" s="70">
        <f>январь!K21</f>
        <v>1150.53359</v>
      </c>
      <c r="L21" s="51">
        <v>0</v>
      </c>
      <c r="M21" s="55">
        <f t="shared" si="3"/>
        <v>411.37961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4" ref="E23:G30">$K23+$L23+$M23+N23</f>
        <v>4.38889</v>
      </c>
      <c r="F23" s="26">
        <f t="shared" si="4"/>
        <v>4.38889</v>
      </c>
      <c r="G23" s="26">
        <f t="shared" si="4"/>
        <v>4.38889</v>
      </c>
      <c r="H23" s="24">
        <f aca="true" t="shared" si="5" ref="H23:J30">$L23+$M23+N23</f>
        <v>1.27942</v>
      </c>
      <c r="I23" s="26">
        <f t="shared" si="5"/>
        <v>1.27942</v>
      </c>
      <c r="J23" s="95">
        <f t="shared" si="5"/>
        <v>1.27942</v>
      </c>
      <c r="K23" s="112">
        <f>'[4]Услуги по передаче'!$F$9/1000</f>
        <v>3.10947</v>
      </c>
      <c r="L23" s="53">
        <f>L6</f>
        <v>0.00336</v>
      </c>
      <c r="M23" s="78">
        <f>M10</f>
        <v>0.819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4"/>
        <v>4.38889</v>
      </c>
      <c r="F24" s="25">
        <f t="shared" si="4"/>
        <v>4.38889</v>
      </c>
      <c r="G24" s="25">
        <f t="shared" si="4"/>
        <v>4.38889</v>
      </c>
      <c r="H24" s="27">
        <f t="shared" si="5"/>
        <v>1.27942</v>
      </c>
      <c r="I24" s="25">
        <f t="shared" si="5"/>
        <v>1.27942</v>
      </c>
      <c r="J24" s="96">
        <f t="shared" si="5"/>
        <v>1.27942</v>
      </c>
      <c r="K24" s="79">
        <f>K$23</f>
        <v>3.10947</v>
      </c>
      <c r="L24" s="48">
        <f>L23</f>
        <v>0.00336</v>
      </c>
      <c r="M24" s="80">
        <f>M23</f>
        <v>0.819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4"/>
        <v>4.38889</v>
      </c>
      <c r="F25" s="25">
        <f t="shared" si="4"/>
        <v>4.38889</v>
      </c>
      <c r="G25" s="25">
        <f t="shared" si="4"/>
        <v>4.38889</v>
      </c>
      <c r="H25" s="27">
        <f t="shared" si="5"/>
        <v>1.27942</v>
      </c>
      <c r="I25" s="25">
        <f t="shared" si="5"/>
        <v>1.27942</v>
      </c>
      <c r="J25" s="96">
        <f t="shared" si="5"/>
        <v>1.27942</v>
      </c>
      <c r="K25" s="79">
        <f>K$23</f>
        <v>3.10947</v>
      </c>
      <c r="L25" s="48">
        <f>L23</f>
        <v>0.00336</v>
      </c>
      <c r="M25" s="80">
        <f>M23</f>
        <v>0.819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4"/>
        <v>4.38889</v>
      </c>
      <c r="F26" s="31">
        <f t="shared" si="4"/>
        <v>4.38889</v>
      </c>
      <c r="G26" s="31">
        <f t="shared" si="4"/>
        <v>4.38889</v>
      </c>
      <c r="H26" s="30">
        <f t="shared" si="5"/>
        <v>1.27942</v>
      </c>
      <c r="I26" s="31">
        <f t="shared" si="5"/>
        <v>1.27942</v>
      </c>
      <c r="J26" s="97">
        <f t="shared" si="5"/>
        <v>1.27942</v>
      </c>
      <c r="K26" s="81">
        <f>K$23</f>
        <v>3.10947</v>
      </c>
      <c r="L26" s="49">
        <f>L23</f>
        <v>0.00336</v>
      </c>
      <c r="M26" s="82">
        <f>M23</f>
        <v>0.819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4"/>
        <v>487.03355</v>
      </c>
      <c r="F27" s="35">
        <f t="shared" si="4"/>
        <v>487.03355</v>
      </c>
      <c r="G27" s="35">
        <f t="shared" si="4"/>
        <v>487.03355</v>
      </c>
      <c r="H27" s="34">
        <f t="shared" si="5"/>
        <v>411.37961</v>
      </c>
      <c r="I27" s="35">
        <f t="shared" si="5"/>
        <v>411.37961</v>
      </c>
      <c r="J27" s="35">
        <f t="shared" si="5"/>
        <v>411.37961</v>
      </c>
      <c r="K27" s="98">
        <f>январь!K27</f>
        <v>75.65394</v>
      </c>
      <c r="L27" s="50">
        <v>0</v>
      </c>
      <c r="M27" s="83">
        <f>M14</f>
        <v>411.37961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4"/>
        <v>487.03355</v>
      </c>
      <c r="F28" s="37">
        <f t="shared" si="4"/>
        <v>487.03355</v>
      </c>
      <c r="G28" s="37">
        <f t="shared" si="4"/>
        <v>487.03355</v>
      </c>
      <c r="H28" s="36">
        <f t="shared" si="5"/>
        <v>411.37961</v>
      </c>
      <c r="I28" s="37">
        <f t="shared" si="5"/>
        <v>411.37961</v>
      </c>
      <c r="J28" s="37">
        <f t="shared" si="5"/>
        <v>411.37961</v>
      </c>
      <c r="K28" s="99">
        <f>K27</f>
        <v>75.65394</v>
      </c>
      <c r="L28" s="51">
        <v>0</v>
      </c>
      <c r="M28" s="84">
        <f>M$27</f>
        <v>411.37961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4"/>
        <v>487.03355</v>
      </c>
      <c r="F29" s="37">
        <f t="shared" si="4"/>
        <v>487.03355</v>
      </c>
      <c r="G29" s="37">
        <f t="shared" si="4"/>
        <v>487.03355</v>
      </c>
      <c r="H29" s="36">
        <f t="shared" si="5"/>
        <v>411.37961</v>
      </c>
      <c r="I29" s="37">
        <f t="shared" si="5"/>
        <v>411.37961</v>
      </c>
      <c r="J29" s="37">
        <f t="shared" si="5"/>
        <v>411.37961</v>
      </c>
      <c r="K29" s="99">
        <f>K27</f>
        <v>75.65394</v>
      </c>
      <c r="L29" s="51">
        <v>0</v>
      </c>
      <c r="M29" s="84">
        <f>M$27</f>
        <v>411.37961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4"/>
        <v>487.03355</v>
      </c>
      <c r="F30" s="17">
        <f t="shared" si="4"/>
        <v>487.03355</v>
      </c>
      <c r="G30" s="17">
        <f t="shared" si="4"/>
        <v>487.03355</v>
      </c>
      <c r="H30" s="38">
        <f t="shared" si="5"/>
        <v>411.37961</v>
      </c>
      <c r="I30" s="17">
        <f t="shared" si="5"/>
        <v>411.37961</v>
      </c>
      <c r="J30" s="17">
        <f t="shared" si="5"/>
        <v>411.37961</v>
      </c>
      <c r="K30" s="100">
        <f>K27</f>
        <v>75.65394</v>
      </c>
      <c r="L30" s="52">
        <v>0</v>
      </c>
      <c r="M30" s="85">
        <f>M$27</f>
        <v>411.37961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3.3</v>
      </c>
      <c r="F32" s="156"/>
      <c r="G32" s="157"/>
      <c r="H32" s="158" t="s">
        <v>22</v>
      </c>
      <c r="I32" s="159"/>
      <c r="J32" s="160"/>
      <c r="K32" s="46">
        <f>январь!K32</f>
        <v>2.25295</v>
      </c>
      <c r="L32" s="22">
        <f>январь!L32</f>
        <v>0.00372</v>
      </c>
      <c r="M32" s="3">
        <f>E32-K32-L32-N32</f>
        <v>0.78634</v>
      </c>
      <c r="N32" s="161">
        <f>январь!N32</f>
        <v>0.25699</v>
      </c>
      <c r="O32" s="161">
        <f>июль!O32</f>
        <v>0</v>
      </c>
      <c r="P32" s="162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январь!E33</f>
        <v>3.96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25">
        <f>ROUND(N32*1.2,5)</f>
        <v>0.30839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2.30833</v>
      </c>
      <c r="F34" s="128"/>
      <c r="G34" s="129"/>
      <c r="H34" s="130" t="s">
        <v>22</v>
      </c>
      <c r="I34" s="131"/>
      <c r="J34" s="132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33">
        <f>N32</f>
        <v>0.25699</v>
      </c>
      <c r="O34" s="133"/>
      <c r="P34" s="134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f>январь!E35</f>
        <v>2.77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25">
        <f>ROUND(N34*1.2,5)</f>
        <v>0.30839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10:A13"/>
    <mergeCell ref="B10:B13"/>
    <mergeCell ref="D10:D13"/>
    <mergeCell ref="B14:B17"/>
    <mergeCell ref="B18:B21"/>
    <mergeCell ref="A27:A30"/>
    <mergeCell ref="D27:D30"/>
    <mergeCell ref="A23:A26"/>
    <mergeCell ref="B23:B30"/>
    <mergeCell ref="D23:D26"/>
    <mergeCell ref="E3:G3"/>
    <mergeCell ref="H3:J3"/>
    <mergeCell ref="K3:K4"/>
    <mergeCell ref="L3:L4"/>
    <mergeCell ref="M3:M4"/>
    <mergeCell ref="N3:P3"/>
    <mergeCell ref="A14:A21"/>
    <mergeCell ref="A22:P22"/>
    <mergeCell ref="A3:A4"/>
    <mergeCell ref="B3:B4"/>
    <mergeCell ref="C3:C4"/>
    <mergeCell ref="D3:D4"/>
    <mergeCell ref="A5:P5"/>
    <mergeCell ref="A6:A9"/>
    <mergeCell ref="B6:B9"/>
    <mergeCell ref="D6:D9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50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44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3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G21">$K6+$L6+$M6+N6</f>
        <v>4.20328</v>
      </c>
      <c r="F6" s="26">
        <f t="shared" si="0"/>
        <v>4.20328</v>
      </c>
      <c r="G6" s="26">
        <f t="shared" si="0"/>
        <v>4.20328</v>
      </c>
      <c r="H6" s="24">
        <f aca="true" t="shared" si="1" ref="H6:J21">$L6+$M6+N6</f>
        <v>1.94772</v>
      </c>
      <c r="I6" s="26">
        <f t="shared" si="1"/>
        <v>1.94772</v>
      </c>
      <c r="J6" s="28">
        <f t="shared" si="1"/>
        <v>1.94772</v>
      </c>
      <c r="K6" s="63">
        <f>январь!K6</f>
        <v>2.25556</v>
      </c>
      <c r="L6" s="71">
        <v>0.003</v>
      </c>
      <c r="M6" s="71">
        <v>1.48766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>
        <f>ROUND(E6*1.2,5)</f>
        <v>5.04394</v>
      </c>
      <c r="R6" s="39">
        <f aca="true" t="shared" si="2" ref="R6:S9">ROUND(F6*1.2,5)</f>
        <v>5.04394</v>
      </c>
      <c r="S6" s="39">
        <f t="shared" si="2"/>
        <v>5.04394</v>
      </c>
      <c r="T6" s="39">
        <f>M6/январь!M6</f>
        <v>0.9016121212121212</v>
      </c>
      <c r="W6" s="11">
        <f>M6/август!M6</f>
        <v>0.9595392127142203</v>
      </c>
    </row>
    <row r="7" spans="1:20" ht="12.75" customHeight="1">
      <c r="A7" s="164"/>
      <c r="B7" s="164"/>
      <c r="C7" s="16" t="s">
        <v>1</v>
      </c>
      <c r="D7" s="184"/>
      <c r="E7" s="27">
        <f t="shared" si="0"/>
        <v>4.36899</v>
      </c>
      <c r="F7" s="25">
        <f t="shared" si="0"/>
        <v>4.36899</v>
      </c>
      <c r="G7" s="25">
        <f t="shared" si="0"/>
        <v>4.36899</v>
      </c>
      <c r="H7" s="27">
        <f t="shared" si="1"/>
        <v>1.94772</v>
      </c>
      <c r="I7" s="25">
        <f t="shared" si="1"/>
        <v>1.94772</v>
      </c>
      <c r="J7" s="29">
        <f t="shared" si="1"/>
        <v>1.94772</v>
      </c>
      <c r="K7" s="64">
        <f>январь!K7</f>
        <v>2.42127</v>
      </c>
      <c r="L7" s="48">
        <f>L6</f>
        <v>0.003</v>
      </c>
      <c r="M7" s="48">
        <f>M6</f>
        <v>1.48766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>
        <f>ROUND(E7*1.2,5)</f>
        <v>5.24279</v>
      </c>
      <c r="R7" s="39">
        <f t="shared" si="2"/>
        <v>5.24279</v>
      </c>
      <c r="S7" s="39">
        <f t="shared" si="2"/>
        <v>5.24279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4.8763000000000005</v>
      </c>
      <c r="F8" s="25">
        <f t="shared" si="0"/>
        <v>4.8763000000000005</v>
      </c>
      <c r="G8" s="25">
        <f t="shared" si="0"/>
        <v>4.8763000000000005</v>
      </c>
      <c r="H8" s="27">
        <f t="shared" si="1"/>
        <v>1.94772</v>
      </c>
      <c r="I8" s="25">
        <f t="shared" si="1"/>
        <v>1.94772</v>
      </c>
      <c r="J8" s="29">
        <f t="shared" si="1"/>
        <v>1.94772</v>
      </c>
      <c r="K8" s="64">
        <f>январь!K8</f>
        <v>2.92858</v>
      </c>
      <c r="L8" s="48">
        <f>L6</f>
        <v>0.003</v>
      </c>
      <c r="M8" s="48">
        <f>M6</f>
        <v>1.48766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>
        <f>ROUND(E8*1.2,5)</f>
        <v>5.85156</v>
      </c>
      <c r="R8" s="39">
        <f t="shared" si="2"/>
        <v>5.85156</v>
      </c>
      <c r="S8" s="39">
        <f t="shared" si="2"/>
        <v>5.85156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5.7108300000000005</v>
      </c>
      <c r="F9" s="31">
        <f t="shared" si="0"/>
        <v>5.7108300000000005</v>
      </c>
      <c r="G9" s="31">
        <f t="shared" si="0"/>
        <v>5.7108300000000005</v>
      </c>
      <c r="H9" s="30">
        <f t="shared" si="1"/>
        <v>1.94772</v>
      </c>
      <c r="I9" s="31">
        <f t="shared" si="1"/>
        <v>1.94772</v>
      </c>
      <c r="J9" s="32">
        <f t="shared" si="1"/>
        <v>1.94772</v>
      </c>
      <c r="K9" s="65">
        <f>январь!K9</f>
        <v>3.76311</v>
      </c>
      <c r="L9" s="49">
        <f>L6</f>
        <v>0.003</v>
      </c>
      <c r="M9" s="49">
        <f>M6</f>
        <v>1.48766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>
        <f>ROUND(E9*1.2,5)</f>
        <v>6.853</v>
      </c>
      <c r="R9" s="39">
        <f t="shared" si="2"/>
        <v>6.853</v>
      </c>
      <c r="S9" s="39">
        <f t="shared" si="2"/>
        <v>6.853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1.44585</v>
      </c>
      <c r="F10" s="26">
        <f t="shared" si="0"/>
        <v>1.44585</v>
      </c>
      <c r="G10" s="26">
        <f t="shared" si="0"/>
        <v>1.44585</v>
      </c>
      <c r="H10" s="24">
        <f t="shared" si="1"/>
        <v>1.29644</v>
      </c>
      <c r="I10" s="26">
        <f t="shared" si="1"/>
        <v>1.29644</v>
      </c>
      <c r="J10" s="28">
        <f t="shared" si="1"/>
        <v>1.29644</v>
      </c>
      <c r="K10" s="63">
        <f>январь!K10</f>
        <v>0.14941</v>
      </c>
      <c r="L10" s="53">
        <f>L6</f>
        <v>0.003</v>
      </c>
      <c r="M10" s="71">
        <v>0.83638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1.48736</v>
      </c>
      <c r="F11" s="25">
        <f t="shared" si="0"/>
        <v>1.48736</v>
      </c>
      <c r="G11" s="25">
        <f t="shared" si="0"/>
        <v>1.48736</v>
      </c>
      <c r="H11" s="27">
        <f t="shared" si="1"/>
        <v>1.29644</v>
      </c>
      <c r="I11" s="25">
        <f t="shared" si="1"/>
        <v>1.29644</v>
      </c>
      <c r="J11" s="29">
        <f t="shared" si="1"/>
        <v>1.29644</v>
      </c>
      <c r="K11" s="64">
        <f>январь!K11</f>
        <v>0.19092</v>
      </c>
      <c r="L11" s="48">
        <f>L10</f>
        <v>0.003</v>
      </c>
      <c r="M11" s="48">
        <f>M10</f>
        <v>0.83638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1.68245</v>
      </c>
      <c r="F12" s="25">
        <f t="shared" si="0"/>
        <v>1.68245</v>
      </c>
      <c r="G12" s="25">
        <f t="shared" si="0"/>
        <v>1.68245</v>
      </c>
      <c r="H12" s="27">
        <f t="shared" si="1"/>
        <v>1.29644</v>
      </c>
      <c r="I12" s="25">
        <f t="shared" si="1"/>
        <v>1.29644</v>
      </c>
      <c r="J12" s="29">
        <f t="shared" si="1"/>
        <v>1.29644</v>
      </c>
      <c r="K12" s="64">
        <f>январь!K12</f>
        <v>0.38601</v>
      </c>
      <c r="L12" s="48">
        <f>L10</f>
        <v>0.003</v>
      </c>
      <c r="M12" s="48">
        <f>M10</f>
        <v>0.83638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1.85955</v>
      </c>
      <c r="F13" s="31">
        <f t="shared" si="0"/>
        <v>1.85955</v>
      </c>
      <c r="G13" s="31">
        <f t="shared" si="0"/>
        <v>1.85955</v>
      </c>
      <c r="H13" s="30">
        <f t="shared" si="1"/>
        <v>1.29644</v>
      </c>
      <c r="I13" s="31">
        <f t="shared" si="1"/>
        <v>1.29644</v>
      </c>
      <c r="J13" s="32">
        <f t="shared" si="1"/>
        <v>1.29644</v>
      </c>
      <c r="K13" s="65">
        <f>январь!K13</f>
        <v>0.56311</v>
      </c>
      <c r="L13" s="49">
        <f>L10</f>
        <v>0.003</v>
      </c>
      <c r="M13" s="49">
        <f>M10</f>
        <v>0.83638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406.30432</v>
      </c>
      <c r="F14" s="35">
        <f t="shared" si="0"/>
        <v>406.30432</v>
      </c>
      <c r="G14" s="35">
        <f t="shared" si="0"/>
        <v>406.30432</v>
      </c>
      <c r="H14" s="34">
        <f t="shared" si="1"/>
        <v>406.30432</v>
      </c>
      <c r="I14" s="35">
        <f t="shared" si="1"/>
        <v>406.30432</v>
      </c>
      <c r="J14" s="103">
        <f t="shared" si="1"/>
        <v>406.30432</v>
      </c>
      <c r="K14" s="66">
        <f>январь!K14</f>
        <v>0</v>
      </c>
      <c r="L14" s="50">
        <v>0</v>
      </c>
      <c r="M14" s="72">
        <v>406.30432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406.30432</v>
      </c>
      <c r="F15" s="37">
        <f t="shared" si="0"/>
        <v>406.30432</v>
      </c>
      <c r="G15" s="37">
        <f t="shared" si="0"/>
        <v>406.30432</v>
      </c>
      <c r="H15" s="36">
        <f t="shared" si="1"/>
        <v>406.30432</v>
      </c>
      <c r="I15" s="37">
        <f t="shared" si="1"/>
        <v>406.30432</v>
      </c>
      <c r="J15" s="104">
        <f t="shared" si="1"/>
        <v>406.30432</v>
      </c>
      <c r="K15" s="67">
        <f>январь!K15</f>
        <v>0</v>
      </c>
      <c r="L15" s="51">
        <v>0</v>
      </c>
      <c r="M15" s="55">
        <f aca="true" t="shared" si="3" ref="M15:M21">M$14</f>
        <v>406.30432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406.30432</v>
      </c>
      <c r="F16" s="37">
        <f t="shared" si="0"/>
        <v>406.30432</v>
      </c>
      <c r="G16" s="37">
        <f t="shared" si="0"/>
        <v>406.30432</v>
      </c>
      <c r="H16" s="36">
        <f t="shared" si="1"/>
        <v>406.30432</v>
      </c>
      <c r="I16" s="37">
        <f t="shared" si="1"/>
        <v>406.30432</v>
      </c>
      <c r="J16" s="104">
        <f t="shared" si="1"/>
        <v>406.30432</v>
      </c>
      <c r="K16" s="67">
        <f>январь!K16</f>
        <v>0</v>
      </c>
      <c r="L16" s="51">
        <v>0</v>
      </c>
      <c r="M16" s="55">
        <f t="shared" si="3"/>
        <v>406.30432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406.30432</v>
      </c>
      <c r="F17" s="17">
        <f t="shared" si="0"/>
        <v>406.30432</v>
      </c>
      <c r="G17" s="17">
        <f t="shared" si="0"/>
        <v>406.30432</v>
      </c>
      <c r="H17" s="38">
        <f t="shared" si="1"/>
        <v>406.30432</v>
      </c>
      <c r="I17" s="17">
        <f t="shared" si="1"/>
        <v>406.30432</v>
      </c>
      <c r="J17" s="105">
        <f t="shared" si="1"/>
        <v>406.30432</v>
      </c>
      <c r="K17" s="68">
        <f>январь!K17</f>
        <v>0</v>
      </c>
      <c r="L17" s="52">
        <v>0</v>
      </c>
      <c r="M17" s="56">
        <f t="shared" si="3"/>
        <v>406.30432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1466.35453</v>
      </c>
      <c r="F18" s="35">
        <f t="shared" si="0"/>
        <v>1466.35453</v>
      </c>
      <c r="G18" s="35">
        <f t="shared" si="0"/>
        <v>1466.35453</v>
      </c>
      <c r="H18" s="34">
        <f t="shared" si="1"/>
        <v>406.30432</v>
      </c>
      <c r="I18" s="35">
        <f t="shared" si="1"/>
        <v>406.30432</v>
      </c>
      <c r="J18" s="103">
        <f t="shared" si="1"/>
        <v>406.30432</v>
      </c>
      <c r="K18" s="69">
        <f>январь!K18</f>
        <v>1060.05021</v>
      </c>
      <c r="L18" s="50">
        <v>0</v>
      </c>
      <c r="M18" s="54">
        <f t="shared" si="3"/>
        <v>406.30432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1655.8309</v>
      </c>
      <c r="F19" s="37">
        <f t="shared" si="0"/>
        <v>1655.8309</v>
      </c>
      <c r="G19" s="37">
        <f t="shared" si="0"/>
        <v>1655.8309</v>
      </c>
      <c r="H19" s="36">
        <f t="shared" si="1"/>
        <v>406.30432</v>
      </c>
      <c r="I19" s="37">
        <f t="shared" si="1"/>
        <v>406.30432</v>
      </c>
      <c r="J19" s="104">
        <f t="shared" si="1"/>
        <v>406.30432</v>
      </c>
      <c r="K19" s="70">
        <f>январь!K19</f>
        <v>1249.52658</v>
      </c>
      <c r="L19" s="51">
        <v>0</v>
      </c>
      <c r="M19" s="55">
        <f t="shared" si="3"/>
        <v>406.30432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1826.66088</v>
      </c>
      <c r="F20" s="37">
        <f t="shared" si="0"/>
        <v>1826.66088</v>
      </c>
      <c r="G20" s="37">
        <f t="shared" si="0"/>
        <v>1826.66088</v>
      </c>
      <c r="H20" s="36">
        <f t="shared" si="1"/>
        <v>406.30432</v>
      </c>
      <c r="I20" s="37">
        <f t="shared" si="1"/>
        <v>406.30432</v>
      </c>
      <c r="J20" s="104">
        <f t="shared" si="1"/>
        <v>406.30432</v>
      </c>
      <c r="K20" s="70">
        <f>январь!K20</f>
        <v>1420.35656</v>
      </c>
      <c r="L20" s="51">
        <v>0</v>
      </c>
      <c r="M20" s="55">
        <f t="shared" si="3"/>
        <v>406.30432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1556.83791</v>
      </c>
      <c r="F21" s="37">
        <f t="shared" si="0"/>
        <v>1556.83791</v>
      </c>
      <c r="G21" s="37">
        <f t="shared" si="0"/>
        <v>1556.83791</v>
      </c>
      <c r="H21" s="38">
        <f t="shared" si="1"/>
        <v>406.30432</v>
      </c>
      <c r="I21" s="17">
        <f t="shared" si="1"/>
        <v>406.30432</v>
      </c>
      <c r="J21" s="105">
        <f t="shared" si="1"/>
        <v>406.30432</v>
      </c>
      <c r="K21" s="70">
        <f>январь!K21</f>
        <v>1150.53359</v>
      </c>
      <c r="L21" s="51">
        <v>0</v>
      </c>
      <c r="M21" s="55">
        <f t="shared" si="3"/>
        <v>406.30432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4" ref="E23:G30">$K23+$L23+$M23+N23</f>
        <v>3.45183</v>
      </c>
      <c r="F23" s="26">
        <f t="shared" si="4"/>
        <v>3.45183</v>
      </c>
      <c r="G23" s="26">
        <f t="shared" si="4"/>
        <v>3.45183</v>
      </c>
      <c r="H23" s="24">
        <f aca="true" t="shared" si="5" ref="H23:J30">$L23+$M23+N23</f>
        <v>1.29644</v>
      </c>
      <c r="I23" s="26">
        <f t="shared" si="5"/>
        <v>1.29644</v>
      </c>
      <c r="J23" s="95">
        <f t="shared" si="5"/>
        <v>1.29644</v>
      </c>
      <c r="K23" s="112">
        <f>'[5]Услуги по передаче'!$F$9/1000</f>
        <v>2.1553899999999997</v>
      </c>
      <c r="L23" s="53">
        <f>L6</f>
        <v>0.003</v>
      </c>
      <c r="M23" s="78">
        <f>M10</f>
        <v>0.83638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4"/>
        <v>3.45183</v>
      </c>
      <c r="F24" s="25">
        <f t="shared" si="4"/>
        <v>3.45183</v>
      </c>
      <c r="G24" s="25">
        <f t="shared" si="4"/>
        <v>3.45183</v>
      </c>
      <c r="H24" s="27">
        <f t="shared" si="5"/>
        <v>1.29644</v>
      </c>
      <c r="I24" s="25">
        <f t="shared" si="5"/>
        <v>1.29644</v>
      </c>
      <c r="J24" s="96">
        <f t="shared" si="5"/>
        <v>1.29644</v>
      </c>
      <c r="K24" s="79">
        <f>K$23</f>
        <v>2.1553899999999997</v>
      </c>
      <c r="L24" s="48">
        <f>L23</f>
        <v>0.003</v>
      </c>
      <c r="M24" s="80">
        <f>M23</f>
        <v>0.83638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4"/>
        <v>3.45183</v>
      </c>
      <c r="F25" s="25">
        <f t="shared" si="4"/>
        <v>3.45183</v>
      </c>
      <c r="G25" s="25">
        <f t="shared" si="4"/>
        <v>3.45183</v>
      </c>
      <c r="H25" s="27">
        <f t="shared" si="5"/>
        <v>1.29644</v>
      </c>
      <c r="I25" s="25">
        <f t="shared" si="5"/>
        <v>1.29644</v>
      </c>
      <c r="J25" s="96">
        <f t="shared" si="5"/>
        <v>1.29644</v>
      </c>
      <c r="K25" s="79">
        <f>K$23</f>
        <v>2.1553899999999997</v>
      </c>
      <c r="L25" s="48">
        <f>L23</f>
        <v>0.003</v>
      </c>
      <c r="M25" s="80">
        <f>M23</f>
        <v>0.83638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4"/>
        <v>3.45183</v>
      </c>
      <c r="F26" s="31">
        <f t="shared" si="4"/>
        <v>3.45183</v>
      </c>
      <c r="G26" s="31">
        <f t="shared" si="4"/>
        <v>3.45183</v>
      </c>
      <c r="H26" s="30">
        <f t="shared" si="5"/>
        <v>1.29644</v>
      </c>
      <c r="I26" s="31">
        <f t="shared" si="5"/>
        <v>1.29644</v>
      </c>
      <c r="J26" s="97">
        <f t="shared" si="5"/>
        <v>1.29644</v>
      </c>
      <c r="K26" s="81">
        <f>K$23</f>
        <v>2.1553899999999997</v>
      </c>
      <c r="L26" s="49">
        <f>L23</f>
        <v>0.003</v>
      </c>
      <c r="M26" s="82">
        <f>M23</f>
        <v>0.83638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4"/>
        <v>481.95826</v>
      </c>
      <c r="F27" s="35">
        <f t="shared" si="4"/>
        <v>481.95826</v>
      </c>
      <c r="G27" s="35">
        <f t="shared" si="4"/>
        <v>481.95826</v>
      </c>
      <c r="H27" s="34">
        <f t="shared" si="5"/>
        <v>406.30432</v>
      </c>
      <c r="I27" s="35">
        <f t="shared" si="5"/>
        <v>406.30432</v>
      </c>
      <c r="J27" s="35">
        <f t="shared" si="5"/>
        <v>406.30432</v>
      </c>
      <c r="K27" s="98">
        <f>январь!K27</f>
        <v>75.65394</v>
      </c>
      <c r="L27" s="50">
        <v>0</v>
      </c>
      <c r="M27" s="83">
        <f>M14</f>
        <v>406.30432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4"/>
        <v>481.95826</v>
      </c>
      <c r="F28" s="37">
        <f t="shared" si="4"/>
        <v>481.95826</v>
      </c>
      <c r="G28" s="37">
        <f t="shared" si="4"/>
        <v>481.95826</v>
      </c>
      <c r="H28" s="36">
        <f t="shared" si="5"/>
        <v>406.30432</v>
      </c>
      <c r="I28" s="37">
        <f t="shared" si="5"/>
        <v>406.30432</v>
      </c>
      <c r="J28" s="37">
        <f t="shared" si="5"/>
        <v>406.30432</v>
      </c>
      <c r="K28" s="99">
        <f>K27</f>
        <v>75.65394</v>
      </c>
      <c r="L28" s="51">
        <v>0</v>
      </c>
      <c r="M28" s="84">
        <f>M$27</f>
        <v>406.30432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4"/>
        <v>481.95826</v>
      </c>
      <c r="F29" s="37">
        <f t="shared" si="4"/>
        <v>481.95826</v>
      </c>
      <c r="G29" s="37">
        <f t="shared" si="4"/>
        <v>481.95826</v>
      </c>
      <c r="H29" s="36">
        <f t="shared" si="5"/>
        <v>406.30432</v>
      </c>
      <c r="I29" s="37">
        <f t="shared" si="5"/>
        <v>406.30432</v>
      </c>
      <c r="J29" s="37">
        <f t="shared" si="5"/>
        <v>406.30432</v>
      </c>
      <c r="K29" s="99">
        <f>K27</f>
        <v>75.65394</v>
      </c>
      <c r="L29" s="51">
        <v>0</v>
      </c>
      <c r="M29" s="84">
        <f>M$27</f>
        <v>406.30432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4"/>
        <v>481.95826</v>
      </c>
      <c r="F30" s="17">
        <f t="shared" si="4"/>
        <v>481.95826</v>
      </c>
      <c r="G30" s="17">
        <f t="shared" si="4"/>
        <v>481.95826</v>
      </c>
      <c r="H30" s="38">
        <f t="shared" si="5"/>
        <v>406.30432</v>
      </c>
      <c r="I30" s="17">
        <f t="shared" si="5"/>
        <v>406.30432</v>
      </c>
      <c r="J30" s="17">
        <f t="shared" si="5"/>
        <v>406.30432</v>
      </c>
      <c r="K30" s="100">
        <f>K27</f>
        <v>75.65394</v>
      </c>
      <c r="L30" s="52">
        <v>0</v>
      </c>
      <c r="M30" s="85">
        <f>M$27</f>
        <v>406.30432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3.3</v>
      </c>
      <c r="F32" s="156"/>
      <c r="G32" s="157"/>
      <c r="H32" s="158" t="s">
        <v>22</v>
      </c>
      <c r="I32" s="159"/>
      <c r="J32" s="160"/>
      <c r="K32" s="46">
        <f>январь!K32</f>
        <v>2.25295</v>
      </c>
      <c r="L32" s="122">
        <f>январь!L32</f>
        <v>0.00372</v>
      </c>
      <c r="M32" s="3">
        <f>E32-K32-L32-N32</f>
        <v>0.78634</v>
      </c>
      <c r="N32" s="161">
        <f>январь!N32</f>
        <v>0.25699</v>
      </c>
      <c r="O32" s="161">
        <f>июль!O32</f>
        <v>0</v>
      </c>
      <c r="P32" s="162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январь!E33</f>
        <v>3.96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25">
        <f>ROUND(N32*1.2,5)</f>
        <v>0.30839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2.30833</v>
      </c>
      <c r="F34" s="128"/>
      <c r="G34" s="129"/>
      <c r="H34" s="130" t="s">
        <v>22</v>
      </c>
      <c r="I34" s="131"/>
      <c r="J34" s="132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33">
        <f>N32</f>
        <v>0.25699</v>
      </c>
      <c r="O34" s="133"/>
      <c r="P34" s="134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f>январь!E35</f>
        <v>2.77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25">
        <f>ROUND(N34*1.2,5)</f>
        <v>0.30839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M3:M4"/>
    <mergeCell ref="A3:A4"/>
    <mergeCell ref="B3:B4"/>
    <mergeCell ref="C3:C4"/>
    <mergeCell ref="D3:D4"/>
    <mergeCell ref="A10:A13"/>
    <mergeCell ref="B10:B13"/>
    <mergeCell ref="D10:D13"/>
    <mergeCell ref="B6:B9"/>
    <mergeCell ref="D6:D9"/>
    <mergeCell ref="E3:G3"/>
    <mergeCell ref="H3:J3"/>
    <mergeCell ref="K3:K4"/>
    <mergeCell ref="L3:L4"/>
    <mergeCell ref="A33:B33"/>
    <mergeCell ref="N3:P3"/>
    <mergeCell ref="A14:A21"/>
    <mergeCell ref="A22:P22"/>
    <mergeCell ref="A23:A26"/>
    <mergeCell ref="B23:B30"/>
    <mergeCell ref="D23:D26"/>
    <mergeCell ref="B14:B17"/>
    <mergeCell ref="A5:P5"/>
    <mergeCell ref="A6:A9"/>
    <mergeCell ref="H35:J35"/>
    <mergeCell ref="A31:P31"/>
    <mergeCell ref="B18:B21"/>
    <mergeCell ref="A27:A30"/>
    <mergeCell ref="D27:D30"/>
    <mergeCell ref="A32:B32"/>
    <mergeCell ref="D32:D33"/>
    <mergeCell ref="E32:G32"/>
    <mergeCell ref="H32:J32"/>
    <mergeCell ref="N32:P32"/>
    <mergeCell ref="N35:P35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T31" sqref="T31:T33"/>
    </sheetView>
  </sheetViews>
  <sheetFormatPr defaultColWidth="9.00390625" defaultRowHeight="12.75"/>
  <cols>
    <col min="1" max="1" width="18.00390625" style="0" customWidth="1"/>
    <col min="2" max="2" width="11.125" style="0" customWidth="1"/>
    <col min="3" max="3" width="9.125" style="0" customWidth="1"/>
    <col min="4" max="7" width="11.25390625" style="0" customWidth="1"/>
    <col min="8" max="10" width="10.375" style="0" customWidth="1"/>
    <col min="11" max="11" width="10.875" style="0" customWidth="1"/>
    <col min="12" max="12" width="8.375" style="0" customWidth="1"/>
    <col min="13" max="13" width="17.375" style="0" customWidth="1"/>
    <col min="14" max="16" width="11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49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3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E21">$K6+$L6+$M6+N6</f>
        <v>4.3787400000000005</v>
      </c>
      <c r="F6" s="26">
        <f aca="true" t="shared" si="1" ref="F6:F21">$K6+$L6+$M6+O6</f>
        <v>4.00383</v>
      </c>
      <c r="G6" s="26">
        <f aca="true" t="shared" si="2" ref="G6:G21">$K6+$L6+$M6+P6</f>
        <v>4.00383</v>
      </c>
      <c r="H6" s="24">
        <f aca="true" t="shared" si="3" ref="H6:H21">$L6+$M6+N6</f>
        <v>2.05551</v>
      </c>
      <c r="I6" s="26">
        <f aca="true" t="shared" si="4" ref="I6:I21">$L6+$M6+O6</f>
        <v>1.6806</v>
      </c>
      <c r="J6" s="28">
        <f aca="true" t="shared" si="5" ref="J6:J21">$L6+$M6+P6</f>
        <v>1.6806</v>
      </c>
      <c r="K6" s="107">
        <v>2.32323</v>
      </c>
      <c r="L6" s="71">
        <v>0.00249</v>
      </c>
      <c r="M6" s="71">
        <v>1.49066</v>
      </c>
      <c r="N6" s="108">
        <v>0.56236</v>
      </c>
      <c r="O6" s="108">
        <v>0.18745</v>
      </c>
      <c r="P6" s="108">
        <v>0.18745</v>
      </c>
      <c r="Q6" s="39">
        <f>ROUND(E6*1.2,5)</f>
        <v>5.25449</v>
      </c>
      <c r="R6" s="39">
        <f aca="true" t="shared" si="6" ref="R6:S9">ROUND(F6*1.2,5)</f>
        <v>4.8046</v>
      </c>
      <c r="S6" s="39">
        <f t="shared" si="6"/>
        <v>4.8046</v>
      </c>
      <c r="T6" s="39"/>
      <c r="U6" s="39"/>
      <c r="V6" s="39"/>
      <c r="W6" s="39"/>
    </row>
    <row r="7" spans="1:24" ht="12.75" customHeight="1">
      <c r="A7" s="164"/>
      <c r="B7" s="164"/>
      <c r="C7" s="16" t="s">
        <v>1</v>
      </c>
      <c r="D7" s="184"/>
      <c r="E7" s="27">
        <f t="shared" si="0"/>
        <v>4.54942</v>
      </c>
      <c r="F7" s="25">
        <f t="shared" si="1"/>
        <v>4.17451</v>
      </c>
      <c r="G7" s="25">
        <f t="shared" si="2"/>
        <v>4.17451</v>
      </c>
      <c r="H7" s="27">
        <f t="shared" si="3"/>
        <v>2.05551</v>
      </c>
      <c r="I7" s="25">
        <f t="shared" si="4"/>
        <v>1.6806</v>
      </c>
      <c r="J7" s="29">
        <f t="shared" si="5"/>
        <v>1.6806</v>
      </c>
      <c r="K7" s="108">
        <v>2.49391</v>
      </c>
      <c r="L7" s="48">
        <f>L6</f>
        <v>0.00249</v>
      </c>
      <c r="M7" s="48">
        <f>M6</f>
        <v>1.49066</v>
      </c>
      <c r="N7" s="58">
        <f aca="true" t="shared" si="7" ref="N7:P13">N$6</f>
        <v>0.56236</v>
      </c>
      <c r="O7" s="58">
        <f t="shared" si="7"/>
        <v>0.18745</v>
      </c>
      <c r="P7" s="29">
        <f t="shared" si="7"/>
        <v>0.18745</v>
      </c>
      <c r="Q7" s="39">
        <f>ROUND(E7*1.2,5)</f>
        <v>5.4593</v>
      </c>
      <c r="R7" s="39">
        <f t="shared" si="6"/>
        <v>5.00941</v>
      </c>
      <c r="S7" s="39">
        <f t="shared" si="6"/>
        <v>5.00941</v>
      </c>
      <c r="T7" s="39"/>
      <c r="U7" s="39"/>
      <c r="V7" s="39"/>
      <c r="W7" s="39"/>
      <c r="X7" s="39"/>
    </row>
    <row r="8" spans="1:23" ht="12.75" customHeight="1">
      <c r="A8" s="164"/>
      <c r="B8" s="164"/>
      <c r="C8" s="16" t="s">
        <v>2</v>
      </c>
      <c r="D8" s="184"/>
      <c r="E8" s="27">
        <f t="shared" si="0"/>
        <v>5.071949999999999</v>
      </c>
      <c r="F8" s="25">
        <f t="shared" si="1"/>
        <v>4.697039999999999</v>
      </c>
      <c r="G8" s="25">
        <f t="shared" si="2"/>
        <v>4.697039999999999</v>
      </c>
      <c r="H8" s="27">
        <f t="shared" si="3"/>
        <v>2.05551</v>
      </c>
      <c r="I8" s="25">
        <f t="shared" si="4"/>
        <v>1.6806</v>
      </c>
      <c r="J8" s="29">
        <f t="shared" si="5"/>
        <v>1.6806</v>
      </c>
      <c r="K8" s="108">
        <v>3.01644</v>
      </c>
      <c r="L8" s="48">
        <f>L6</f>
        <v>0.00249</v>
      </c>
      <c r="M8" s="48">
        <f>M6</f>
        <v>1.49066</v>
      </c>
      <c r="N8" s="58">
        <f t="shared" si="7"/>
        <v>0.56236</v>
      </c>
      <c r="O8" s="58">
        <f t="shared" si="7"/>
        <v>0.18745</v>
      </c>
      <c r="P8" s="29">
        <f t="shared" si="7"/>
        <v>0.18745</v>
      </c>
      <c r="Q8" s="39">
        <f>ROUND(E8*1.2,5)</f>
        <v>6.08634</v>
      </c>
      <c r="R8" s="39">
        <f t="shared" si="6"/>
        <v>5.63645</v>
      </c>
      <c r="S8" s="39">
        <f t="shared" si="6"/>
        <v>5.63645</v>
      </c>
      <c r="T8" s="39"/>
      <c r="U8" s="39"/>
      <c r="V8" s="39"/>
      <c r="W8" s="39"/>
    </row>
    <row r="9" spans="1:23" ht="12.75" customHeight="1" thickBot="1">
      <c r="A9" s="164"/>
      <c r="B9" s="165"/>
      <c r="C9" s="19" t="s">
        <v>3</v>
      </c>
      <c r="D9" s="184"/>
      <c r="E9" s="30">
        <f t="shared" si="0"/>
        <v>5.931509999999999</v>
      </c>
      <c r="F9" s="31">
        <f t="shared" si="1"/>
        <v>5.5565999999999995</v>
      </c>
      <c r="G9" s="31">
        <f t="shared" si="2"/>
        <v>5.5565999999999995</v>
      </c>
      <c r="H9" s="30">
        <f t="shared" si="3"/>
        <v>2.05551</v>
      </c>
      <c r="I9" s="31">
        <f t="shared" si="4"/>
        <v>1.6806</v>
      </c>
      <c r="J9" s="32">
        <f t="shared" si="5"/>
        <v>1.6806</v>
      </c>
      <c r="K9" s="109">
        <v>3.876</v>
      </c>
      <c r="L9" s="49">
        <f>L6</f>
        <v>0.00249</v>
      </c>
      <c r="M9" s="49">
        <f>M6</f>
        <v>1.49066</v>
      </c>
      <c r="N9" s="59">
        <f t="shared" si="7"/>
        <v>0.56236</v>
      </c>
      <c r="O9" s="59">
        <f t="shared" si="7"/>
        <v>0.18745</v>
      </c>
      <c r="P9" s="32">
        <f t="shared" si="7"/>
        <v>0.18745</v>
      </c>
      <c r="Q9" s="39">
        <f>ROUND(E9*1.2,5)</f>
        <v>7.11781</v>
      </c>
      <c r="R9" s="39">
        <f t="shared" si="6"/>
        <v>6.66792</v>
      </c>
      <c r="S9" s="39">
        <f t="shared" si="6"/>
        <v>6.66792</v>
      </c>
      <c r="T9" s="39"/>
      <c r="U9" s="39"/>
      <c r="V9" s="39"/>
      <c r="W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1.6346399999999999</v>
      </c>
      <c r="F10" s="26">
        <f t="shared" si="1"/>
        <v>1.2597299999999998</v>
      </c>
      <c r="G10" s="26">
        <f t="shared" si="2"/>
        <v>1.2597299999999998</v>
      </c>
      <c r="H10" s="24">
        <f t="shared" si="3"/>
        <v>1.4768599999999998</v>
      </c>
      <c r="I10" s="26">
        <f t="shared" si="4"/>
        <v>1.10195</v>
      </c>
      <c r="J10" s="28">
        <f t="shared" si="5"/>
        <v>1.10195</v>
      </c>
      <c r="K10" s="107">
        <v>0.15778</v>
      </c>
      <c r="L10" s="53">
        <f>L6</f>
        <v>0.00249</v>
      </c>
      <c r="M10" s="71">
        <v>0.91201</v>
      </c>
      <c r="N10" s="57">
        <f t="shared" si="7"/>
        <v>0.56236</v>
      </c>
      <c r="O10" s="57">
        <f t="shared" si="7"/>
        <v>0.18745</v>
      </c>
      <c r="P10" s="28">
        <f t="shared" si="7"/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1.67847</v>
      </c>
      <c r="F11" s="25">
        <f t="shared" si="1"/>
        <v>1.30356</v>
      </c>
      <c r="G11" s="25">
        <f t="shared" si="2"/>
        <v>1.30356</v>
      </c>
      <c r="H11" s="27">
        <f t="shared" si="3"/>
        <v>1.4768599999999998</v>
      </c>
      <c r="I11" s="25">
        <f t="shared" si="4"/>
        <v>1.10195</v>
      </c>
      <c r="J11" s="29">
        <f t="shared" si="5"/>
        <v>1.10195</v>
      </c>
      <c r="K11" s="108">
        <v>0.20161</v>
      </c>
      <c r="L11" s="48">
        <f>L10</f>
        <v>0.00249</v>
      </c>
      <c r="M11" s="48">
        <f>M10</f>
        <v>0.91201</v>
      </c>
      <c r="N11" s="58">
        <f t="shared" si="7"/>
        <v>0.56236</v>
      </c>
      <c r="O11" s="58">
        <f t="shared" si="7"/>
        <v>0.18745</v>
      </c>
      <c r="P11" s="29">
        <f t="shared" si="7"/>
        <v>0.18745</v>
      </c>
      <c r="Q11" s="39"/>
      <c r="R11" s="39"/>
      <c r="S11" s="39"/>
      <c r="T11"/>
      <c r="U11" s="39"/>
      <c r="V11" s="39"/>
      <c r="W11" s="39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1.88449</v>
      </c>
      <c r="F12" s="25">
        <f t="shared" si="1"/>
        <v>1.5095800000000001</v>
      </c>
      <c r="G12" s="25">
        <f t="shared" si="2"/>
        <v>1.5095800000000001</v>
      </c>
      <c r="H12" s="27">
        <f t="shared" si="3"/>
        <v>1.4768599999999998</v>
      </c>
      <c r="I12" s="25">
        <f t="shared" si="4"/>
        <v>1.10195</v>
      </c>
      <c r="J12" s="29">
        <f t="shared" si="5"/>
        <v>1.10195</v>
      </c>
      <c r="K12" s="108">
        <v>0.40763</v>
      </c>
      <c r="L12" s="48">
        <f>L10</f>
        <v>0.00249</v>
      </c>
      <c r="M12" s="48">
        <f>M10</f>
        <v>0.91201</v>
      </c>
      <c r="N12" s="58">
        <f t="shared" si="7"/>
        <v>0.56236</v>
      </c>
      <c r="O12" s="58">
        <f t="shared" si="7"/>
        <v>0.18745</v>
      </c>
      <c r="P12" s="29">
        <f t="shared" si="7"/>
        <v>0.18745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2.0715</v>
      </c>
      <c r="F13" s="31">
        <f t="shared" si="1"/>
        <v>1.69659</v>
      </c>
      <c r="G13" s="31">
        <f t="shared" si="2"/>
        <v>1.69659</v>
      </c>
      <c r="H13" s="30">
        <f t="shared" si="3"/>
        <v>1.4768599999999998</v>
      </c>
      <c r="I13" s="31">
        <f t="shared" si="4"/>
        <v>1.10195</v>
      </c>
      <c r="J13" s="32">
        <f t="shared" si="5"/>
        <v>1.10195</v>
      </c>
      <c r="K13" s="109">
        <v>0.59464</v>
      </c>
      <c r="L13" s="49">
        <f>L10</f>
        <v>0.00249</v>
      </c>
      <c r="M13" s="49">
        <f>M10</f>
        <v>0.91201</v>
      </c>
      <c r="N13" s="59">
        <f t="shared" si="7"/>
        <v>0.56236</v>
      </c>
      <c r="O13" s="59">
        <f t="shared" si="7"/>
        <v>0.18745</v>
      </c>
      <c r="P13" s="32">
        <f t="shared" si="7"/>
        <v>0.18745</v>
      </c>
      <c r="Q13" s="39"/>
      <c r="R13" s="39" t="e">
        <f>#REF!/1000</f>
        <v>#REF!</v>
      </c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390.72478</v>
      </c>
      <c r="F14" s="35">
        <f t="shared" si="1"/>
        <v>390.72478</v>
      </c>
      <c r="G14" s="35">
        <f t="shared" si="2"/>
        <v>390.72478</v>
      </c>
      <c r="H14" s="34">
        <f t="shared" si="3"/>
        <v>390.72478</v>
      </c>
      <c r="I14" s="35">
        <f t="shared" si="4"/>
        <v>390.72478</v>
      </c>
      <c r="J14" s="103">
        <f t="shared" si="5"/>
        <v>390.72478</v>
      </c>
      <c r="K14" s="66">
        <v>0</v>
      </c>
      <c r="L14" s="50">
        <v>0</v>
      </c>
      <c r="M14" s="72">
        <v>390.72478</v>
      </c>
      <c r="N14" s="60">
        <v>0</v>
      </c>
      <c r="O14" s="60">
        <v>0</v>
      </c>
      <c r="P14" s="33">
        <v>0</v>
      </c>
      <c r="Q14" s="39"/>
      <c r="R14" s="39" t="e">
        <f>#REF!/1000</f>
        <v>#REF!</v>
      </c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390.72478</v>
      </c>
      <c r="F15" s="37">
        <f t="shared" si="1"/>
        <v>390.72478</v>
      </c>
      <c r="G15" s="37">
        <f t="shared" si="2"/>
        <v>390.72478</v>
      </c>
      <c r="H15" s="36">
        <f t="shared" si="3"/>
        <v>390.72478</v>
      </c>
      <c r="I15" s="37">
        <f t="shared" si="4"/>
        <v>390.72478</v>
      </c>
      <c r="J15" s="104">
        <f t="shared" si="5"/>
        <v>390.72478</v>
      </c>
      <c r="K15" s="67">
        <v>0</v>
      </c>
      <c r="L15" s="51">
        <v>0</v>
      </c>
      <c r="M15" s="55">
        <f aca="true" t="shared" si="8" ref="M15:M21">M$14</f>
        <v>390.72478</v>
      </c>
      <c r="N15" s="61">
        <v>0</v>
      </c>
      <c r="O15" s="61">
        <v>0</v>
      </c>
      <c r="P15" s="14">
        <v>0</v>
      </c>
      <c r="Q15" s="39"/>
      <c r="R15" s="39" t="e">
        <f>#REF!/1000</f>
        <v>#REF!</v>
      </c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390.72478</v>
      </c>
      <c r="F16" s="37">
        <f t="shared" si="1"/>
        <v>390.72478</v>
      </c>
      <c r="G16" s="37">
        <f t="shared" si="2"/>
        <v>390.72478</v>
      </c>
      <c r="H16" s="36">
        <f t="shared" si="3"/>
        <v>390.72478</v>
      </c>
      <c r="I16" s="37">
        <f t="shared" si="4"/>
        <v>390.72478</v>
      </c>
      <c r="J16" s="104">
        <f t="shared" si="5"/>
        <v>390.72478</v>
      </c>
      <c r="K16" s="67">
        <v>0</v>
      </c>
      <c r="L16" s="51">
        <v>0</v>
      </c>
      <c r="M16" s="55">
        <f t="shared" si="8"/>
        <v>390.72478</v>
      </c>
      <c r="N16" s="61">
        <v>0</v>
      </c>
      <c r="O16" s="61">
        <v>0</v>
      </c>
      <c r="P16" s="14">
        <v>0</v>
      </c>
      <c r="Q16" s="39"/>
      <c r="R16" s="39" t="e">
        <f>SUM(R13:R15)</f>
        <v>#REF!</v>
      </c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390.72478</v>
      </c>
      <c r="F17" s="17">
        <f t="shared" si="1"/>
        <v>390.72478</v>
      </c>
      <c r="G17" s="17">
        <f t="shared" si="2"/>
        <v>390.72478</v>
      </c>
      <c r="H17" s="38">
        <f t="shared" si="3"/>
        <v>390.72478</v>
      </c>
      <c r="I17" s="17">
        <f t="shared" si="4"/>
        <v>390.72478</v>
      </c>
      <c r="J17" s="105">
        <f t="shared" si="5"/>
        <v>390.72478</v>
      </c>
      <c r="K17" s="68">
        <v>0</v>
      </c>
      <c r="L17" s="52">
        <v>0</v>
      </c>
      <c r="M17" s="56">
        <f t="shared" si="8"/>
        <v>390.72478</v>
      </c>
      <c r="N17" s="62">
        <v>0</v>
      </c>
      <c r="O17" s="62">
        <v>0</v>
      </c>
      <c r="P17" s="15"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1482.5765</v>
      </c>
      <c r="F18" s="35">
        <f t="shared" si="1"/>
        <v>1482.5765</v>
      </c>
      <c r="G18" s="35">
        <f t="shared" si="2"/>
        <v>1482.5765</v>
      </c>
      <c r="H18" s="34">
        <f t="shared" si="3"/>
        <v>390.72478</v>
      </c>
      <c r="I18" s="35">
        <f t="shared" si="4"/>
        <v>390.72478</v>
      </c>
      <c r="J18" s="103">
        <f t="shared" si="5"/>
        <v>390.72478</v>
      </c>
      <c r="K18" s="110">
        <v>1091.85172</v>
      </c>
      <c r="L18" s="50">
        <v>0</v>
      </c>
      <c r="M18" s="54">
        <f t="shared" si="8"/>
        <v>390.72478</v>
      </c>
      <c r="N18" s="60">
        <v>0</v>
      </c>
      <c r="O18" s="60">
        <v>0</v>
      </c>
      <c r="P18" s="33"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1677.73716</v>
      </c>
      <c r="F19" s="37">
        <f t="shared" si="1"/>
        <v>1677.73716</v>
      </c>
      <c r="G19" s="37">
        <f t="shared" si="2"/>
        <v>1677.73716</v>
      </c>
      <c r="H19" s="36">
        <f t="shared" si="3"/>
        <v>390.72478</v>
      </c>
      <c r="I19" s="37">
        <f t="shared" si="4"/>
        <v>390.72478</v>
      </c>
      <c r="J19" s="104">
        <f t="shared" si="5"/>
        <v>390.72478</v>
      </c>
      <c r="K19" s="111">
        <v>1287.01238</v>
      </c>
      <c r="L19" s="51">
        <v>0</v>
      </c>
      <c r="M19" s="55">
        <f t="shared" si="8"/>
        <v>390.72478</v>
      </c>
      <c r="N19" s="61">
        <v>0</v>
      </c>
      <c r="O19" s="61">
        <v>0</v>
      </c>
      <c r="P19" s="14"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1853.69204</v>
      </c>
      <c r="F20" s="37">
        <f t="shared" si="1"/>
        <v>1853.69204</v>
      </c>
      <c r="G20" s="37">
        <f t="shared" si="2"/>
        <v>1853.69204</v>
      </c>
      <c r="H20" s="36">
        <f t="shared" si="3"/>
        <v>390.72478</v>
      </c>
      <c r="I20" s="37">
        <f t="shared" si="4"/>
        <v>390.72478</v>
      </c>
      <c r="J20" s="104">
        <f t="shared" si="5"/>
        <v>390.72478</v>
      </c>
      <c r="K20" s="111">
        <v>1462.96726</v>
      </c>
      <c r="L20" s="51">
        <v>0</v>
      </c>
      <c r="M20" s="55">
        <f t="shared" si="8"/>
        <v>390.72478</v>
      </c>
      <c r="N20" s="61">
        <v>0</v>
      </c>
      <c r="O20" s="61">
        <v>0</v>
      </c>
      <c r="P20" s="14"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1575.77438</v>
      </c>
      <c r="F21" s="37">
        <f t="shared" si="1"/>
        <v>1575.77438</v>
      </c>
      <c r="G21" s="37">
        <f t="shared" si="2"/>
        <v>1575.77438</v>
      </c>
      <c r="H21" s="38">
        <f t="shared" si="3"/>
        <v>390.72478</v>
      </c>
      <c r="I21" s="17">
        <f t="shared" si="4"/>
        <v>390.72478</v>
      </c>
      <c r="J21" s="105">
        <f t="shared" si="5"/>
        <v>390.72478</v>
      </c>
      <c r="K21" s="111">
        <v>1185.0496</v>
      </c>
      <c r="L21" s="51">
        <v>0</v>
      </c>
      <c r="M21" s="55">
        <f t="shared" si="8"/>
        <v>390.72478</v>
      </c>
      <c r="N21" s="61">
        <v>0</v>
      </c>
      <c r="O21" s="61">
        <v>0</v>
      </c>
      <c r="P21" s="14"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9" ref="E23:G30">$K23+$L23+$M23+N23</f>
        <v>3.21217</v>
      </c>
      <c r="F23" s="26">
        <f t="shared" si="9"/>
        <v>2.83726</v>
      </c>
      <c r="G23" s="26">
        <f t="shared" si="9"/>
        <v>2.83726</v>
      </c>
      <c r="H23" s="24">
        <f aca="true" t="shared" si="10" ref="H23:J30">$L23+$M23+N23</f>
        <v>1.4768599999999998</v>
      </c>
      <c r="I23" s="26">
        <f t="shared" si="10"/>
        <v>1.10195</v>
      </c>
      <c r="J23" s="95">
        <f t="shared" si="10"/>
        <v>1.10195</v>
      </c>
      <c r="K23" s="112">
        <f>'[6]Услуги по передаче'!$F$9/1000</f>
        <v>1.73531</v>
      </c>
      <c r="L23" s="53">
        <f>L6</f>
        <v>0.00249</v>
      </c>
      <c r="M23" s="78">
        <f>M10</f>
        <v>0.91201</v>
      </c>
      <c r="N23" s="26">
        <f aca="true" t="shared" si="11" ref="N23:P26">N$6</f>
        <v>0.56236</v>
      </c>
      <c r="O23" s="57">
        <f t="shared" si="11"/>
        <v>0.18745</v>
      </c>
      <c r="P23" s="28">
        <f t="shared" si="11"/>
        <v>0.18745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9"/>
        <v>3.21217</v>
      </c>
      <c r="F24" s="25">
        <f t="shared" si="9"/>
        <v>2.83726</v>
      </c>
      <c r="G24" s="25">
        <f t="shared" si="9"/>
        <v>2.83726</v>
      </c>
      <c r="H24" s="27">
        <f t="shared" si="10"/>
        <v>1.4768599999999998</v>
      </c>
      <c r="I24" s="25">
        <f t="shared" si="10"/>
        <v>1.10195</v>
      </c>
      <c r="J24" s="96">
        <f t="shared" si="10"/>
        <v>1.10195</v>
      </c>
      <c r="K24" s="79">
        <f>K$23</f>
        <v>1.73531</v>
      </c>
      <c r="L24" s="48">
        <f>L23</f>
        <v>0.00249</v>
      </c>
      <c r="M24" s="80">
        <f>M23</f>
        <v>0.91201</v>
      </c>
      <c r="N24" s="25">
        <f t="shared" si="11"/>
        <v>0.56236</v>
      </c>
      <c r="O24" s="58">
        <f t="shared" si="11"/>
        <v>0.18745</v>
      </c>
      <c r="P24" s="29">
        <f t="shared" si="11"/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9"/>
        <v>3.21217</v>
      </c>
      <c r="F25" s="25">
        <f t="shared" si="9"/>
        <v>2.83726</v>
      </c>
      <c r="G25" s="25">
        <f t="shared" si="9"/>
        <v>2.83726</v>
      </c>
      <c r="H25" s="27">
        <f t="shared" si="10"/>
        <v>1.4768599999999998</v>
      </c>
      <c r="I25" s="25">
        <f t="shared" si="10"/>
        <v>1.10195</v>
      </c>
      <c r="J25" s="96">
        <f t="shared" si="10"/>
        <v>1.10195</v>
      </c>
      <c r="K25" s="79">
        <f>K$23</f>
        <v>1.73531</v>
      </c>
      <c r="L25" s="48">
        <f>L23</f>
        <v>0.00249</v>
      </c>
      <c r="M25" s="80">
        <f>M23</f>
        <v>0.91201</v>
      </c>
      <c r="N25" s="25">
        <f t="shared" si="11"/>
        <v>0.56236</v>
      </c>
      <c r="O25" s="58">
        <f t="shared" si="11"/>
        <v>0.18745</v>
      </c>
      <c r="P25" s="29">
        <f t="shared" si="11"/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9"/>
        <v>3.21217</v>
      </c>
      <c r="F26" s="31">
        <f t="shared" si="9"/>
        <v>2.83726</v>
      </c>
      <c r="G26" s="31">
        <f t="shared" si="9"/>
        <v>2.83726</v>
      </c>
      <c r="H26" s="30">
        <f t="shared" si="10"/>
        <v>1.4768599999999998</v>
      </c>
      <c r="I26" s="31">
        <f t="shared" si="10"/>
        <v>1.10195</v>
      </c>
      <c r="J26" s="97">
        <f t="shared" si="10"/>
        <v>1.10195</v>
      </c>
      <c r="K26" s="81">
        <f>K$23</f>
        <v>1.73531</v>
      </c>
      <c r="L26" s="49">
        <f>L23</f>
        <v>0.00249</v>
      </c>
      <c r="M26" s="82">
        <f>M23</f>
        <v>0.91201</v>
      </c>
      <c r="N26" s="31">
        <f t="shared" si="11"/>
        <v>0.56236</v>
      </c>
      <c r="O26" s="59">
        <f t="shared" si="11"/>
        <v>0.18745</v>
      </c>
      <c r="P26" s="32">
        <f t="shared" si="11"/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9"/>
        <v>470.5396</v>
      </c>
      <c r="F27" s="35">
        <f t="shared" si="9"/>
        <v>470.5396</v>
      </c>
      <c r="G27" s="35">
        <f t="shared" si="9"/>
        <v>470.5396</v>
      </c>
      <c r="H27" s="34">
        <f t="shared" si="10"/>
        <v>390.72478</v>
      </c>
      <c r="I27" s="35">
        <f t="shared" si="10"/>
        <v>390.72478</v>
      </c>
      <c r="J27" s="35">
        <f t="shared" si="10"/>
        <v>390.72478</v>
      </c>
      <c r="K27" s="106">
        <v>79.81482</v>
      </c>
      <c r="L27" s="50">
        <v>0</v>
      </c>
      <c r="M27" s="83">
        <f>M14</f>
        <v>390.72478</v>
      </c>
      <c r="N27" s="86">
        <v>0</v>
      </c>
      <c r="O27" s="87">
        <v>0</v>
      </c>
      <c r="P27" s="88"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9"/>
        <v>470.5396</v>
      </c>
      <c r="F28" s="37">
        <f t="shared" si="9"/>
        <v>470.5396</v>
      </c>
      <c r="G28" s="37">
        <f t="shared" si="9"/>
        <v>470.5396</v>
      </c>
      <c r="H28" s="36">
        <f t="shared" si="10"/>
        <v>390.72478</v>
      </c>
      <c r="I28" s="37">
        <f t="shared" si="10"/>
        <v>390.72478</v>
      </c>
      <c r="J28" s="37">
        <f t="shared" si="10"/>
        <v>390.72478</v>
      </c>
      <c r="K28" s="99">
        <f>K27</f>
        <v>79.81482</v>
      </c>
      <c r="L28" s="51">
        <v>0</v>
      </c>
      <c r="M28" s="84">
        <f>M$27</f>
        <v>390.72478</v>
      </c>
      <c r="N28" s="89">
        <v>0</v>
      </c>
      <c r="O28" s="90">
        <v>0</v>
      </c>
      <c r="P28" s="91"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9"/>
        <v>470.5396</v>
      </c>
      <c r="F29" s="37">
        <f t="shared" si="9"/>
        <v>470.5396</v>
      </c>
      <c r="G29" s="37">
        <f t="shared" si="9"/>
        <v>470.5396</v>
      </c>
      <c r="H29" s="36">
        <f t="shared" si="10"/>
        <v>390.72478</v>
      </c>
      <c r="I29" s="37">
        <f t="shared" si="10"/>
        <v>390.72478</v>
      </c>
      <c r="J29" s="37">
        <f t="shared" si="10"/>
        <v>390.72478</v>
      </c>
      <c r="K29" s="99">
        <f>K27</f>
        <v>79.81482</v>
      </c>
      <c r="L29" s="51">
        <v>0</v>
      </c>
      <c r="M29" s="84">
        <f>M$27</f>
        <v>390.72478</v>
      </c>
      <c r="N29" s="89">
        <v>0</v>
      </c>
      <c r="O29" s="90">
        <v>0</v>
      </c>
      <c r="P29" s="91">
        <v>0</v>
      </c>
      <c r="Q29" s="39"/>
      <c r="R29" s="39"/>
      <c r="S29" s="39" t="s">
        <v>41</v>
      </c>
      <c r="T29" s="39" t="s">
        <v>42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9"/>
        <v>470.5396</v>
      </c>
      <c r="F30" s="17">
        <f t="shared" si="9"/>
        <v>470.5396</v>
      </c>
      <c r="G30" s="17">
        <f t="shared" si="9"/>
        <v>470.5396</v>
      </c>
      <c r="H30" s="38">
        <f t="shared" si="10"/>
        <v>390.72478</v>
      </c>
      <c r="I30" s="17">
        <f t="shared" si="10"/>
        <v>390.72478</v>
      </c>
      <c r="J30" s="17">
        <f t="shared" si="10"/>
        <v>390.72478</v>
      </c>
      <c r="K30" s="100">
        <f>K27</f>
        <v>79.81482</v>
      </c>
      <c r="L30" s="52">
        <v>0</v>
      </c>
      <c r="M30" s="85">
        <f>M$27</f>
        <v>390.72478</v>
      </c>
      <c r="N30" s="92">
        <v>0</v>
      </c>
      <c r="O30" s="93">
        <v>0</v>
      </c>
      <c r="P30" s="94"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S31" s="11">
        <v>0.352</v>
      </c>
      <c r="T31" s="11">
        <v>0.352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3.45833</v>
      </c>
      <c r="F32" s="156"/>
      <c r="G32" s="157"/>
      <c r="H32" s="158" t="s">
        <v>22</v>
      </c>
      <c r="I32" s="159"/>
      <c r="J32" s="160"/>
      <c r="K32" s="46">
        <v>2.38763</v>
      </c>
      <c r="L32" s="123">
        <v>0.00383</v>
      </c>
      <c r="M32" s="3">
        <f>E32-K32-L32-N32</f>
        <v>0.8098799999999999</v>
      </c>
      <c r="N32" s="161">
        <v>0.25699</v>
      </c>
      <c r="O32" s="161">
        <v>0</v>
      </c>
      <c r="P32" s="162">
        <v>0</v>
      </c>
      <c r="S32" s="11">
        <v>1.214</v>
      </c>
      <c r="T32" s="11">
        <v>1.329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v>4.15</v>
      </c>
      <c r="F33" s="142">
        <v>0</v>
      </c>
      <c r="G33" s="143"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25">
        <f>ROUND(N32*1.2,5)</f>
        <v>0.30839</v>
      </c>
      <c r="O33" s="125">
        <f>ROUND(O32*1.18,5)</f>
        <v>0</v>
      </c>
      <c r="P33" s="126">
        <f>ROUND(P32*1.18,5)</f>
        <v>0</v>
      </c>
      <c r="S33" s="11">
        <v>2.151</v>
      </c>
      <c r="T33" s="11">
        <v>2.151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2.425</v>
      </c>
      <c r="F34" s="128"/>
      <c r="G34" s="129"/>
      <c r="H34" s="130" t="s">
        <v>22</v>
      </c>
      <c r="I34" s="131"/>
      <c r="J34" s="132"/>
      <c r="K34" s="46">
        <v>1.3543</v>
      </c>
      <c r="L34" s="3">
        <f>L32</f>
        <v>0.00383</v>
      </c>
      <c r="M34" s="35">
        <f>E34-K34-L34-N34</f>
        <v>0.8098799999999997</v>
      </c>
      <c r="N34" s="133">
        <f>N32</f>
        <v>0.25699</v>
      </c>
      <c r="O34" s="133"/>
      <c r="P34" s="134"/>
      <c r="S34" s="11">
        <f>SUM(S31:S33)</f>
        <v>3.7169999999999996</v>
      </c>
      <c r="T34" s="11">
        <f>SUM(T31:T33)</f>
        <v>3.832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v>2.91</v>
      </c>
      <c r="F35" s="136">
        <v>0</v>
      </c>
      <c r="G35" s="137">
        <v>0</v>
      </c>
      <c r="H35" s="138" t="s">
        <v>22</v>
      </c>
      <c r="I35" s="139"/>
      <c r="J35" s="140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25">
        <f>ROUND(N34*1.2,5)</f>
        <v>0.30839</v>
      </c>
      <c r="O35" s="125">
        <f>ROUND(O34*1.18,5)</f>
        <v>0</v>
      </c>
      <c r="P35" s="126">
        <f>ROUND(P34*1.18,5)</f>
        <v>0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S36">
        <f>S34/1000</f>
        <v>0.003717</v>
      </c>
      <c r="T36">
        <f>T34/1000</f>
        <v>0.003832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20:35" ht="12.75"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10:35" ht="29.25" customHeight="1">
      <c r="J41" s="12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  <mergeCell ref="C3:C4"/>
    <mergeCell ref="D3:D4"/>
    <mergeCell ref="E3:G3"/>
    <mergeCell ref="H3:J3"/>
    <mergeCell ref="A10:A13"/>
    <mergeCell ref="B10:B13"/>
    <mergeCell ref="D10:D1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0" fitToWidth="1" horizontalDpi="600" verticalDpi="600" orientation="landscape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6.5" customHeight="1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48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48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0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E21">$K6+$L6+$M6+N6</f>
        <v>4.44248</v>
      </c>
      <c r="F6" s="26">
        <f aca="true" t="shared" si="1" ref="F6:F21">$K6+$L6+$M6+O6</f>
        <v>4.06757</v>
      </c>
      <c r="G6" s="26">
        <f aca="true" t="shared" si="2" ref="G6:G21">$K6+$L6+$M6+P6</f>
        <v>4.06757</v>
      </c>
      <c r="H6" s="24">
        <f aca="true" t="shared" si="3" ref="H6:H21">$L6+$M6+N6</f>
        <v>2.11925</v>
      </c>
      <c r="I6" s="26">
        <f aca="true" t="shared" si="4" ref="I6:I21">$L6+$M6+O6</f>
        <v>1.7443399999999998</v>
      </c>
      <c r="J6" s="28">
        <f aca="true" t="shared" si="5" ref="J6:J21">$L6+$M6+P6</f>
        <v>1.7443399999999998</v>
      </c>
      <c r="K6" s="63">
        <f>июль!K6</f>
        <v>2.32323</v>
      </c>
      <c r="L6" s="71">
        <v>0.0065</v>
      </c>
      <c r="M6" s="71">
        <v>1.55039</v>
      </c>
      <c r="N6" s="57">
        <f>июль!N6</f>
        <v>0.56236</v>
      </c>
      <c r="O6" s="57">
        <f>июль!O6</f>
        <v>0.18745</v>
      </c>
      <c r="P6" s="28">
        <f>июль!P6</f>
        <v>0.18745</v>
      </c>
      <c r="Q6" s="39">
        <f>ROUND(E6*1.2,5)</f>
        <v>5.33098</v>
      </c>
      <c r="R6" s="39">
        <f aca="true" t="shared" si="6" ref="R6:S9">ROUND(F6*1.2,5)</f>
        <v>4.88108</v>
      </c>
      <c r="S6" s="39">
        <f t="shared" si="6"/>
        <v>4.88108</v>
      </c>
      <c r="T6" s="39"/>
    </row>
    <row r="7" spans="1:20" ht="12.75" customHeight="1">
      <c r="A7" s="164"/>
      <c r="B7" s="164"/>
      <c r="C7" s="16" t="s">
        <v>1</v>
      </c>
      <c r="D7" s="184"/>
      <c r="E7" s="27">
        <f t="shared" si="0"/>
        <v>4.61316</v>
      </c>
      <c r="F7" s="25">
        <f t="shared" si="1"/>
        <v>4.23825</v>
      </c>
      <c r="G7" s="25">
        <f t="shared" si="2"/>
        <v>4.23825</v>
      </c>
      <c r="H7" s="27">
        <f t="shared" si="3"/>
        <v>2.11925</v>
      </c>
      <c r="I7" s="25">
        <f t="shared" si="4"/>
        <v>1.7443399999999998</v>
      </c>
      <c r="J7" s="29">
        <f t="shared" si="5"/>
        <v>1.7443399999999998</v>
      </c>
      <c r="K7" s="64">
        <f>июль!K7</f>
        <v>2.49391</v>
      </c>
      <c r="L7" s="48">
        <f>L6</f>
        <v>0.0065</v>
      </c>
      <c r="M7" s="48">
        <f>M6</f>
        <v>1.55039</v>
      </c>
      <c r="N7" s="58">
        <f>июль!N7</f>
        <v>0.56236</v>
      </c>
      <c r="O7" s="58">
        <f>июль!O7</f>
        <v>0.18745</v>
      </c>
      <c r="P7" s="29">
        <f>июль!P7</f>
        <v>0.18745</v>
      </c>
      <c r="Q7" s="39">
        <f>ROUND(E7*1.2,5)</f>
        <v>5.53579</v>
      </c>
      <c r="R7" s="39">
        <f t="shared" si="6"/>
        <v>5.0859</v>
      </c>
      <c r="S7" s="39">
        <f t="shared" si="6"/>
        <v>5.0859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5.135689999999999</v>
      </c>
      <c r="F8" s="25">
        <f t="shared" si="1"/>
        <v>4.76078</v>
      </c>
      <c r="G8" s="25">
        <f t="shared" si="2"/>
        <v>4.76078</v>
      </c>
      <c r="H8" s="27">
        <f t="shared" si="3"/>
        <v>2.11925</v>
      </c>
      <c r="I8" s="25">
        <f t="shared" si="4"/>
        <v>1.7443399999999998</v>
      </c>
      <c r="J8" s="29">
        <f t="shared" si="5"/>
        <v>1.7443399999999998</v>
      </c>
      <c r="K8" s="64">
        <f>июль!K8</f>
        <v>3.01644</v>
      </c>
      <c r="L8" s="48">
        <f>L6</f>
        <v>0.0065</v>
      </c>
      <c r="M8" s="48">
        <f>M6</f>
        <v>1.55039</v>
      </c>
      <c r="N8" s="58">
        <f>июль!N8</f>
        <v>0.56236</v>
      </c>
      <c r="O8" s="58">
        <f>июль!O8</f>
        <v>0.18745</v>
      </c>
      <c r="P8" s="29">
        <f>июль!P8</f>
        <v>0.18745</v>
      </c>
      <c r="Q8" s="39">
        <f>ROUND(E8*1.2,5)</f>
        <v>6.16283</v>
      </c>
      <c r="R8" s="39">
        <f t="shared" si="6"/>
        <v>5.71294</v>
      </c>
      <c r="S8" s="39">
        <f t="shared" si="6"/>
        <v>5.71294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5.9952499999999995</v>
      </c>
      <c r="F9" s="31">
        <f t="shared" si="1"/>
        <v>5.62034</v>
      </c>
      <c r="G9" s="31">
        <f t="shared" si="2"/>
        <v>5.62034</v>
      </c>
      <c r="H9" s="30">
        <f t="shared" si="3"/>
        <v>2.11925</v>
      </c>
      <c r="I9" s="31">
        <f t="shared" si="4"/>
        <v>1.7443399999999998</v>
      </c>
      <c r="J9" s="32">
        <f t="shared" si="5"/>
        <v>1.7443399999999998</v>
      </c>
      <c r="K9" s="65">
        <f>июль!K9</f>
        <v>3.876</v>
      </c>
      <c r="L9" s="49">
        <f>L6</f>
        <v>0.0065</v>
      </c>
      <c r="M9" s="49">
        <f>M6</f>
        <v>1.55039</v>
      </c>
      <c r="N9" s="59">
        <f>июль!N9</f>
        <v>0.56236</v>
      </c>
      <c r="O9" s="59">
        <f>июль!O9</f>
        <v>0.18745</v>
      </c>
      <c r="P9" s="32">
        <f>июль!P9</f>
        <v>0.18745</v>
      </c>
      <c r="Q9" s="39">
        <f>ROUND(E9*1.2,5)</f>
        <v>7.1943</v>
      </c>
      <c r="R9" s="39">
        <f t="shared" si="6"/>
        <v>6.74441</v>
      </c>
      <c r="S9" s="39">
        <f t="shared" si="6"/>
        <v>6.74441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1.62625</v>
      </c>
      <c r="F10" s="26">
        <f t="shared" si="1"/>
        <v>1.25134</v>
      </c>
      <c r="G10" s="26">
        <f t="shared" si="2"/>
        <v>1.25134</v>
      </c>
      <c r="H10" s="24">
        <f t="shared" si="3"/>
        <v>1.46847</v>
      </c>
      <c r="I10" s="26">
        <f t="shared" si="4"/>
        <v>1.09356</v>
      </c>
      <c r="J10" s="28">
        <f t="shared" si="5"/>
        <v>1.09356</v>
      </c>
      <c r="K10" s="63">
        <f>июль!K10</f>
        <v>0.15778</v>
      </c>
      <c r="L10" s="53">
        <f>L6</f>
        <v>0.0065</v>
      </c>
      <c r="M10" s="71">
        <v>0.89961</v>
      </c>
      <c r="N10" s="57">
        <f>июль!N10</f>
        <v>0.56236</v>
      </c>
      <c r="O10" s="57">
        <f>июль!O10</f>
        <v>0.18745</v>
      </c>
      <c r="P10" s="28">
        <f>июль!P10</f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1.67008</v>
      </c>
      <c r="F11" s="25">
        <f t="shared" si="1"/>
        <v>1.2951700000000002</v>
      </c>
      <c r="G11" s="25">
        <f t="shared" si="2"/>
        <v>1.2951700000000002</v>
      </c>
      <c r="H11" s="27">
        <f t="shared" si="3"/>
        <v>1.46847</v>
      </c>
      <c r="I11" s="25">
        <f t="shared" si="4"/>
        <v>1.09356</v>
      </c>
      <c r="J11" s="29">
        <f t="shared" si="5"/>
        <v>1.09356</v>
      </c>
      <c r="K11" s="64">
        <f>июль!K11</f>
        <v>0.20161</v>
      </c>
      <c r="L11" s="48">
        <f>L10</f>
        <v>0.0065</v>
      </c>
      <c r="M11" s="48">
        <f>M10</f>
        <v>0.89961</v>
      </c>
      <c r="N11" s="58">
        <f>июль!N11</f>
        <v>0.56236</v>
      </c>
      <c r="O11" s="58">
        <f>июль!O11</f>
        <v>0.18745</v>
      </c>
      <c r="P11" s="29">
        <f>июль!P11</f>
        <v>0.18745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1.8761</v>
      </c>
      <c r="F12" s="25">
        <f t="shared" si="1"/>
        <v>1.5011900000000002</v>
      </c>
      <c r="G12" s="25">
        <f t="shared" si="2"/>
        <v>1.5011900000000002</v>
      </c>
      <c r="H12" s="27">
        <f t="shared" si="3"/>
        <v>1.46847</v>
      </c>
      <c r="I12" s="25">
        <f t="shared" si="4"/>
        <v>1.09356</v>
      </c>
      <c r="J12" s="29">
        <f t="shared" si="5"/>
        <v>1.09356</v>
      </c>
      <c r="K12" s="64">
        <f>июль!K12</f>
        <v>0.40763</v>
      </c>
      <c r="L12" s="48">
        <f>L10</f>
        <v>0.0065</v>
      </c>
      <c r="M12" s="48">
        <f>M10</f>
        <v>0.89961</v>
      </c>
      <c r="N12" s="58">
        <f>июль!N12</f>
        <v>0.56236</v>
      </c>
      <c r="O12" s="58">
        <f>июль!O12</f>
        <v>0.18745</v>
      </c>
      <c r="P12" s="29">
        <f>июль!P12</f>
        <v>0.18745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2.06311</v>
      </c>
      <c r="F13" s="31">
        <f t="shared" si="1"/>
        <v>1.6882000000000001</v>
      </c>
      <c r="G13" s="31">
        <f t="shared" si="2"/>
        <v>1.6882000000000001</v>
      </c>
      <c r="H13" s="30">
        <f t="shared" si="3"/>
        <v>1.46847</v>
      </c>
      <c r="I13" s="31">
        <f t="shared" si="4"/>
        <v>1.09356</v>
      </c>
      <c r="J13" s="32">
        <f t="shared" si="5"/>
        <v>1.09356</v>
      </c>
      <c r="K13" s="65">
        <f>июль!K13</f>
        <v>0.59464</v>
      </c>
      <c r="L13" s="49">
        <f>L10</f>
        <v>0.0065</v>
      </c>
      <c r="M13" s="49">
        <f>M10</f>
        <v>0.89961</v>
      </c>
      <c r="N13" s="59">
        <f>июль!N13</f>
        <v>0.56236</v>
      </c>
      <c r="O13" s="59">
        <f>июль!O13</f>
        <v>0.18745</v>
      </c>
      <c r="P13" s="32">
        <f>июль!P13</f>
        <v>0.18745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422.8143</v>
      </c>
      <c r="F14" s="35">
        <f t="shared" si="1"/>
        <v>422.8143</v>
      </c>
      <c r="G14" s="35">
        <f t="shared" si="2"/>
        <v>422.8143</v>
      </c>
      <c r="H14" s="34">
        <f t="shared" si="3"/>
        <v>422.8143</v>
      </c>
      <c r="I14" s="35">
        <f t="shared" si="4"/>
        <v>422.8143</v>
      </c>
      <c r="J14" s="103">
        <f t="shared" si="5"/>
        <v>422.8143</v>
      </c>
      <c r="K14" s="66">
        <f>июль!K14</f>
        <v>0</v>
      </c>
      <c r="L14" s="50">
        <v>0</v>
      </c>
      <c r="M14" s="72">
        <v>422.8143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422.8143</v>
      </c>
      <c r="F15" s="37">
        <f t="shared" si="1"/>
        <v>422.8143</v>
      </c>
      <c r="G15" s="37">
        <f t="shared" si="2"/>
        <v>422.8143</v>
      </c>
      <c r="H15" s="36">
        <f t="shared" si="3"/>
        <v>422.8143</v>
      </c>
      <c r="I15" s="37">
        <f t="shared" si="4"/>
        <v>422.8143</v>
      </c>
      <c r="J15" s="104">
        <f t="shared" si="5"/>
        <v>422.8143</v>
      </c>
      <c r="K15" s="67">
        <f>июль!K15</f>
        <v>0</v>
      </c>
      <c r="L15" s="51">
        <v>0</v>
      </c>
      <c r="M15" s="55">
        <f aca="true" t="shared" si="7" ref="M15:M21">M$14</f>
        <v>422.8143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422.8143</v>
      </c>
      <c r="F16" s="37">
        <f t="shared" si="1"/>
        <v>422.8143</v>
      </c>
      <c r="G16" s="37">
        <f t="shared" si="2"/>
        <v>422.8143</v>
      </c>
      <c r="H16" s="36">
        <f t="shared" si="3"/>
        <v>422.8143</v>
      </c>
      <c r="I16" s="37">
        <f t="shared" si="4"/>
        <v>422.8143</v>
      </c>
      <c r="J16" s="104">
        <f t="shared" si="5"/>
        <v>422.8143</v>
      </c>
      <c r="K16" s="67">
        <f>июль!K16</f>
        <v>0</v>
      </c>
      <c r="L16" s="51">
        <v>0</v>
      </c>
      <c r="M16" s="55">
        <f t="shared" si="7"/>
        <v>422.8143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422.8143</v>
      </c>
      <c r="F17" s="17">
        <f t="shared" si="1"/>
        <v>422.8143</v>
      </c>
      <c r="G17" s="17">
        <f t="shared" si="2"/>
        <v>422.8143</v>
      </c>
      <c r="H17" s="38">
        <f t="shared" si="3"/>
        <v>422.8143</v>
      </c>
      <c r="I17" s="17">
        <f t="shared" si="4"/>
        <v>422.8143</v>
      </c>
      <c r="J17" s="105">
        <f t="shared" si="5"/>
        <v>422.8143</v>
      </c>
      <c r="K17" s="68">
        <f>июль!K17</f>
        <v>0</v>
      </c>
      <c r="L17" s="52">
        <v>0</v>
      </c>
      <c r="M17" s="56">
        <f t="shared" si="7"/>
        <v>422.8143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1514.66602</v>
      </c>
      <c r="F18" s="35">
        <f t="shared" si="1"/>
        <v>1514.66602</v>
      </c>
      <c r="G18" s="35">
        <f t="shared" si="2"/>
        <v>1514.66602</v>
      </c>
      <c r="H18" s="34">
        <f t="shared" si="3"/>
        <v>422.8143</v>
      </c>
      <c r="I18" s="35">
        <f t="shared" si="4"/>
        <v>422.8143</v>
      </c>
      <c r="J18" s="103">
        <f t="shared" si="5"/>
        <v>422.8143</v>
      </c>
      <c r="K18" s="69">
        <f>июль!K18</f>
        <v>1091.85172</v>
      </c>
      <c r="L18" s="50">
        <v>0</v>
      </c>
      <c r="M18" s="54">
        <f t="shared" si="7"/>
        <v>422.8143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1709.82668</v>
      </c>
      <c r="F19" s="37">
        <f t="shared" si="1"/>
        <v>1709.82668</v>
      </c>
      <c r="G19" s="37">
        <f t="shared" si="2"/>
        <v>1709.82668</v>
      </c>
      <c r="H19" s="36">
        <f t="shared" si="3"/>
        <v>422.8143</v>
      </c>
      <c r="I19" s="37">
        <f t="shared" si="4"/>
        <v>422.8143</v>
      </c>
      <c r="J19" s="104">
        <f t="shared" si="5"/>
        <v>422.8143</v>
      </c>
      <c r="K19" s="70">
        <f>июль!K19</f>
        <v>1287.01238</v>
      </c>
      <c r="L19" s="51">
        <v>0</v>
      </c>
      <c r="M19" s="55">
        <f t="shared" si="7"/>
        <v>422.8143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1885.78156</v>
      </c>
      <c r="F20" s="37">
        <f t="shared" si="1"/>
        <v>1885.78156</v>
      </c>
      <c r="G20" s="37">
        <f t="shared" si="2"/>
        <v>1885.78156</v>
      </c>
      <c r="H20" s="36">
        <f t="shared" si="3"/>
        <v>422.8143</v>
      </c>
      <c r="I20" s="37">
        <f t="shared" si="4"/>
        <v>422.8143</v>
      </c>
      <c r="J20" s="104">
        <f t="shared" si="5"/>
        <v>422.8143</v>
      </c>
      <c r="K20" s="70">
        <f>июль!K20</f>
        <v>1462.96726</v>
      </c>
      <c r="L20" s="51">
        <v>0</v>
      </c>
      <c r="M20" s="55">
        <f t="shared" si="7"/>
        <v>422.8143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1607.8639</v>
      </c>
      <c r="F21" s="37">
        <f t="shared" si="1"/>
        <v>1607.8639</v>
      </c>
      <c r="G21" s="37">
        <f t="shared" si="2"/>
        <v>1607.8639</v>
      </c>
      <c r="H21" s="38">
        <f t="shared" si="3"/>
        <v>422.8143</v>
      </c>
      <c r="I21" s="17">
        <f t="shared" si="4"/>
        <v>422.8143</v>
      </c>
      <c r="J21" s="105">
        <f t="shared" si="5"/>
        <v>422.8143</v>
      </c>
      <c r="K21" s="70">
        <f>июль!K21</f>
        <v>1185.0496</v>
      </c>
      <c r="L21" s="51">
        <v>0</v>
      </c>
      <c r="M21" s="55">
        <f t="shared" si="7"/>
        <v>422.8143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8" ref="E23:G30">$K23+$L23+$M23+N23</f>
        <v>3.69918</v>
      </c>
      <c r="F23" s="26">
        <f t="shared" si="8"/>
        <v>3.3242700000000003</v>
      </c>
      <c r="G23" s="26">
        <f t="shared" si="8"/>
        <v>3.3242700000000003</v>
      </c>
      <c r="H23" s="24">
        <f aca="true" t="shared" si="9" ref="H23:J30">$L23+$M23+N23</f>
        <v>1.46847</v>
      </c>
      <c r="I23" s="26">
        <f t="shared" si="9"/>
        <v>1.09356</v>
      </c>
      <c r="J23" s="95">
        <f t="shared" si="9"/>
        <v>1.09356</v>
      </c>
      <c r="K23" s="112">
        <f>'[7]Услуги по передаче'!$F$9/1000</f>
        <v>2.23071</v>
      </c>
      <c r="L23" s="53">
        <f>L6</f>
        <v>0.0065</v>
      </c>
      <c r="M23" s="78">
        <f>M10</f>
        <v>0.89961</v>
      </c>
      <c r="N23" s="26">
        <f>июль!N23</f>
        <v>0.56236</v>
      </c>
      <c r="O23" s="57">
        <f>июль!O23</f>
        <v>0.18745</v>
      </c>
      <c r="P23" s="28">
        <f>июль!P23</f>
        <v>0.18745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8"/>
        <v>3.69918</v>
      </c>
      <c r="F24" s="25">
        <f t="shared" si="8"/>
        <v>3.3242700000000003</v>
      </c>
      <c r="G24" s="25">
        <f t="shared" si="8"/>
        <v>3.3242700000000003</v>
      </c>
      <c r="H24" s="27">
        <f t="shared" si="9"/>
        <v>1.46847</v>
      </c>
      <c r="I24" s="25">
        <f t="shared" si="9"/>
        <v>1.09356</v>
      </c>
      <c r="J24" s="96">
        <f t="shared" si="9"/>
        <v>1.09356</v>
      </c>
      <c r="K24" s="79">
        <f>K$23</f>
        <v>2.23071</v>
      </c>
      <c r="L24" s="48">
        <f>L23</f>
        <v>0.0065</v>
      </c>
      <c r="M24" s="80">
        <f>M23</f>
        <v>0.89961</v>
      </c>
      <c r="N24" s="25">
        <f>июль!N24</f>
        <v>0.56236</v>
      </c>
      <c r="O24" s="58">
        <f>июль!O24</f>
        <v>0.18745</v>
      </c>
      <c r="P24" s="29">
        <f>июль!P24</f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8"/>
        <v>3.69918</v>
      </c>
      <c r="F25" s="25">
        <f t="shared" si="8"/>
        <v>3.3242700000000003</v>
      </c>
      <c r="G25" s="25">
        <f t="shared" si="8"/>
        <v>3.3242700000000003</v>
      </c>
      <c r="H25" s="27">
        <f t="shared" si="9"/>
        <v>1.46847</v>
      </c>
      <c r="I25" s="25">
        <f t="shared" si="9"/>
        <v>1.09356</v>
      </c>
      <c r="J25" s="96">
        <f t="shared" si="9"/>
        <v>1.09356</v>
      </c>
      <c r="K25" s="79">
        <f>K$23</f>
        <v>2.23071</v>
      </c>
      <c r="L25" s="48">
        <f>L23</f>
        <v>0.0065</v>
      </c>
      <c r="M25" s="80">
        <f>M23</f>
        <v>0.89961</v>
      </c>
      <c r="N25" s="25">
        <f>июль!N25</f>
        <v>0.56236</v>
      </c>
      <c r="O25" s="58">
        <f>июль!O25</f>
        <v>0.18745</v>
      </c>
      <c r="P25" s="29">
        <f>июль!P25</f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8"/>
        <v>3.69918</v>
      </c>
      <c r="F26" s="31">
        <f t="shared" si="8"/>
        <v>3.3242700000000003</v>
      </c>
      <c r="G26" s="31">
        <f t="shared" si="8"/>
        <v>3.3242700000000003</v>
      </c>
      <c r="H26" s="30">
        <f t="shared" si="9"/>
        <v>1.46847</v>
      </c>
      <c r="I26" s="31">
        <f t="shared" si="9"/>
        <v>1.09356</v>
      </c>
      <c r="J26" s="97">
        <f t="shared" si="9"/>
        <v>1.09356</v>
      </c>
      <c r="K26" s="81">
        <f>K$23</f>
        <v>2.23071</v>
      </c>
      <c r="L26" s="49">
        <f>L23</f>
        <v>0.0065</v>
      </c>
      <c r="M26" s="82">
        <f>M23</f>
        <v>0.89961</v>
      </c>
      <c r="N26" s="31">
        <f>июль!N26</f>
        <v>0.56236</v>
      </c>
      <c r="O26" s="59">
        <f>июль!O26</f>
        <v>0.18745</v>
      </c>
      <c r="P26" s="32">
        <f>июль!P26</f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8"/>
        <v>502.62912</v>
      </c>
      <c r="F27" s="35">
        <f t="shared" si="8"/>
        <v>502.62912</v>
      </c>
      <c r="G27" s="35">
        <f t="shared" si="8"/>
        <v>502.62912</v>
      </c>
      <c r="H27" s="34">
        <f t="shared" si="9"/>
        <v>422.8143</v>
      </c>
      <c r="I27" s="35">
        <f t="shared" si="9"/>
        <v>422.8143</v>
      </c>
      <c r="J27" s="35">
        <f t="shared" si="9"/>
        <v>422.8143</v>
      </c>
      <c r="K27" s="98">
        <f>июль!K27</f>
        <v>79.81482</v>
      </c>
      <c r="L27" s="50">
        <v>0</v>
      </c>
      <c r="M27" s="83">
        <f>M14</f>
        <v>422.8143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8"/>
        <v>502.62912</v>
      </c>
      <c r="F28" s="37">
        <f t="shared" si="8"/>
        <v>502.62912</v>
      </c>
      <c r="G28" s="37">
        <f t="shared" si="8"/>
        <v>502.62912</v>
      </c>
      <c r="H28" s="36">
        <f t="shared" si="9"/>
        <v>422.8143</v>
      </c>
      <c r="I28" s="37">
        <f t="shared" si="9"/>
        <v>422.8143</v>
      </c>
      <c r="J28" s="37">
        <f t="shared" si="9"/>
        <v>422.8143</v>
      </c>
      <c r="K28" s="99">
        <f>K27</f>
        <v>79.81482</v>
      </c>
      <c r="L28" s="51">
        <v>0</v>
      </c>
      <c r="M28" s="84">
        <f>M$27</f>
        <v>422.8143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8"/>
        <v>502.62912</v>
      </c>
      <c r="F29" s="37">
        <f t="shared" si="8"/>
        <v>502.62912</v>
      </c>
      <c r="G29" s="37">
        <f t="shared" si="8"/>
        <v>502.62912</v>
      </c>
      <c r="H29" s="36">
        <f t="shared" si="9"/>
        <v>422.8143</v>
      </c>
      <c r="I29" s="37">
        <f t="shared" si="9"/>
        <v>422.8143</v>
      </c>
      <c r="J29" s="37">
        <f t="shared" si="9"/>
        <v>422.8143</v>
      </c>
      <c r="K29" s="99">
        <f>K27</f>
        <v>79.81482</v>
      </c>
      <c r="L29" s="51">
        <v>0</v>
      </c>
      <c r="M29" s="84">
        <f>M$27</f>
        <v>422.8143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8"/>
        <v>502.62912</v>
      </c>
      <c r="F30" s="17">
        <f t="shared" si="8"/>
        <v>502.62912</v>
      </c>
      <c r="G30" s="17">
        <f t="shared" si="8"/>
        <v>502.62912</v>
      </c>
      <c r="H30" s="38">
        <f t="shared" si="9"/>
        <v>422.8143</v>
      </c>
      <c r="I30" s="17">
        <f t="shared" si="9"/>
        <v>422.8143</v>
      </c>
      <c r="J30" s="17">
        <f t="shared" si="9"/>
        <v>422.8143</v>
      </c>
      <c r="K30" s="100">
        <f>K27</f>
        <v>79.81482</v>
      </c>
      <c r="L30" s="52">
        <v>0</v>
      </c>
      <c r="M30" s="85">
        <f>M$27</f>
        <v>422.8143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3.45833</v>
      </c>
      <c r="F32" s="156"/>
      <c r="G32" s="157"/>
      <c r="H32" s="158" t="s">
        <v>22</v>
      </c>
      <c r="I32" s="159"/>
      <c r="J32" s="160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61">
        <f>июль!N32</f>
        <v>0.25699</v>
      </c>
      <c r="O32" s="161">
        <f>июль!O32</f>
        <v>0</v>
      </c>
      <c r="P32" s="162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июль!E33</f>
        <v>4.15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25">
        <f>ROUND(N32*1.2,5)</f>
        <v>0.30839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2.425</v>
      </c>
      <c r="F34" s="128"/>
      <c r="G34" s="129"/>
      <c r="H34" s="130" t="s">
        <v>22</v>
      </c>
      <c r="I34" s="131"/>
      <c r="J34" s="132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33">
        <f>N32</f>
        <v>0.25699</v>
      </c>
      <c r="O34" s="133"/>
      <c r="P34" s="134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customHeight="1" thickBot="1">
      <c r="A35" s="170" t="s">
        <v>13</v>
      </c>
      <c r="B35" s="171"/>
      <c r="C35" s="8" t="s">
        <v>9</v>
      </c>
      <c r="D35" s="169"/>
      <c r="E35" s="135">
        <f>июль!E35</f>
        <v>2.91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25">
        <f>ROUND(N34*1.2,5)</f>
        <v>0.30839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3.5" customHeight="1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33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:A4"/>
    <mergeCell ref="A10:A13"/>
    <mergeCell ref="B10:B13"/>
    <mergeCell ref="D10:D13"/>
    <mergeCell ref="B3:B4"/>
    <mergeCell ref="C3:C4"/>
    <mergeCell ref="D3:D4"/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</mergeCells>
  <printOptions/>
  <pageMargins left="0.7" right="0.7" top="0.75" bottom="0.75" header="0.3" footer="0.3"/>
  <pageSetup fitToHeight="1" fitToWidth="1" horizontalDpi="600" verticalDpi="600" orientation="landscape" paperSize="9" scale="8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47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47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0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E21">$K6+$L6+$M6+N6</f>
        <v>4.48393</v>
      </c>
      <c r="F6" s="26">
        <f aca="true" t="shared" si="1" ref="F6:F21">$K6+$L6+$M6+O6</f>
        <v>4.10902</v>
      </c>
      <c r="G6" s="26">
        <f aca="true" t="shared" si="2" ref="G6:G21">$K6+$L6+$M6+P6</f>
        <v>4.10902</v>
      </c>
      <c r="H6" s="24">
        <f aca="true" t="shared" si="3" ref="H6:H21">$L6+$M6+N6</f>
        <v>2.1607000000000003</v>
      </c>
      <c r="I6" s="26">
        <f aca="true" t="shared" si="4" ref="I6:I21">$L6+$M6+O6</f>
        <v>1.78579</v>
      </c>
      <c r="J6" s="28">
        <f aca="true" t="shared" si="5" ref="J6:J21">$L6+$M6+P6</f>
        <v>1.78579</v>
      </c>
      <c r="K6" s="63">
        <f>июль!K6</f>
        <v>2.32323</v>
      </c>
      <c r="L6" s="71">
        <v>0.00732</v>
      </c>
      <c r="M6" s="71">
        <v>1.59102</v>
      </c>
      <c r="N6" s="57">
        <f>июль!N6</f>
        <v>0.56236</v>
      </c>
      <c r="O6" s="57">
        <f>июль!O6</f>
        <v>0.18745</v>
      </c>
      <c r="P6" s="28">
        <f>июль!P6</f>
        <v>0.18745</v>
      </c>
      <c r="Q6" s="39">
        <f>ROUND(E6*1.2,5)</f>
        <v>5.38072</v>
      </c>
      <c r="R6" s="39">
        <f aca="true" t="shared" si="6" ref="R6:S9">ROUND(F6*1.2,5)</f>
        <v>4.93082</v>
      </c>
      <c r="S6" s="39">
        <f t="shared" si="6"/>
        <v>4.93082</v>
      </c>
      <c r="T6" s="39"/>
    </row>
    <row r="7" spans="1:20" ht="12.75" customHeight="1">
      <c r="A7" s="164"/>
      <c r="B7" s="164"/>
      <c r="C7" s="16" t="s">
        <v>1</v>
      </c>
      <c r="D7" s="184"/>
      <c r="E7" s="27">
        <f t="shared" si="0"/>
        <v>4.65461</v>
      </c>
      <c r="F7" s="25">
        <f t="shared" si="1"/>
        <v>4.2797</v>
      </c>
      <c r="G7" s="25">
        <f t="shared" si="2"/>
        <v>4.2797</v>
      </c>
      <c r="H7" s="27">
        <f t="shared" si="3"/>
        <v>2.1607000000000003</v>
      </c>
      <c r="I7" s="25">
        <f t="shared" si="4"/>
        <v>1.78579</v>
      </c>
      <c r="J7" s="29">
        <f t="shared" si="5"/>
        <v>1.78579</v>
      </c>
      <c r="K7" s="64">
        <f>июль!K7</f>
        <v>2.49391</v>
      </c>
      <c r="L7" s="48">
        <f>L6</f>
        <v>0.00732</v>
      </c>
      <c r="M7" s="48">
        <f>M6</f>
        <v>1.59102</v>
      </c>
      <c r="N7" s="58">
        <f>июль!N7</f>
        <v>0.56236</v>
      </c>
      <c r="O7" s="58">
        <f>июль!O7</f>
        <v>0.18745</v>
      </c>
      <c r="P7" s="29">
        <f>июль!P7</f>
        <v>0.18745</v>
      </c>
      <c r="Q7" s="39">
        <f>ROUND(E7*1.2,5)</f>
        <v>5.58553</v>
      </c>
      <c r="R7" s="39">
        <f t="shared" si="6"/>
        <v>5.13564</v>
      </c>
      <c r="S7" s="39">
        <f t="shared" si="6"/>
        <v>5.13564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5.17714</v>
      </c>
      <c r="F8" s="25">
        <f t="shared" si="1"/>
        <v>4.80223</v>
      </c>
      <c r="G8" s="25">
        <f t="shared" si="2"/>
        <v>4.80223</v>
      </c>
      <c r="H8" s="27">
        <f t="shared" si="3"/>
        <v>2.1607000000000003</v>
      </c>
      <c r="I8" s="25">
        <f t="shared" si="4"/>
        <v>1.78579</v>
      </c>
      <c r="J8" s="29">
        <f t="shared" si="5"/>
        <v>1.78579</v>
      </c>
      <c r="K8" s="64">
        <f>июль!K8</f>
        <v>3.01644</v>
      </c>
      <c r="L8" s="48">
        <f>L6</f>
        <v>0.00732</v>
      </c>
      <c r="M8" s="48">
        <f>M6</f>
        <v>1.59102</v>
      </c>
      <c r="N8" s="58">
        <f>июль!N8</f>
        <v>0.56236</v>
      </c>
      <c r="O8" s="58">
        <f>июль!O8</f>
        <v>0.18745</v>
      </c>
      <c r="P8" s="29">
        <f>июль!P8</f>
        <v>0.18745</v>
      </c>
      <c r="Q8" s="39">
        <f>ROUND(E8*1.2,5)</f>
        <v>6.21257</v>
      </c>
      <c r="R8" s="39">
        <f t="shared" si="6"/>
        <v>5.76268</v>
      </c>
      <c r="S8" s="39">
        <f t="shared" si="6"/>
        <v>5.76268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6.0367</v>
      </c>
      <c r="F9" s="31">
        <f t="shared" si="1"/>
        <v>5.66179</v>
      </c>
      <c r="G9" s="31">
        <f t="shared" si="2"/>
        <v>5.66179</v>
      </c>
      <c r="H9" s="30">
        <f t="shared" si="3"/>
        <v>2.1607000000000003</v>
      </c>
      <c r="I9" s="31">
        <f t="shared" si="4"/>
        <v>1.78579</v>
      </c>
      <c r="J9" s="32">
        <f t="shared" si="5"/>
        <v>1.78579</v>
      </c>
      <c r="K9" s="65">
        <f>июль!K9</f>
        <v>3.876</v>
      </c>
      <c r="L9" s="49">
        <f>L6</f>
        <v>0.00732</v>
      </c>
      <c r="M9" s="49">
        <f>M6</f>
        <v>1.59102</v>
      </c>
      <c r="N9" s="59">
        <f>июль!N9</f>
        <v>0.56236</v>
      </c>
      <c r="O9" s="59">
        <f>июль!O9</f>
        <v>0.18745</v>
      </c>
      <c r="P9" s="32">
        <f>июль!P9</f>
        <v>0.18745</v>
      </c>
      <c r="Q9" s="39">
        <f>ROUND(E9*1.2,5)</f>
        <v>7.24404</v>
      </c>
      <c r="R9" s="39">
        <f t="shared" si="6"/>
        <v>6.79415</v>
      </c>
      <c r="S9" s="39">
        <f t="shared" si="6"/>
        <v>6.79415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1.61818</v>
      </c>
      <c r="F10" s="26">
        <f t="shared" si="1"/>
        <v>1.2432699999999999</v>
      </c>
      <c r="G10" s="26">
        <f t="shared" si="2"/>
        <v>1.2432699999999999</v>
      </c>
      <c r="H10" s="24">
        <f t="shared" si="3"/>
        <v>1.4604</v>
      </c>
      <c r="I10" s="26">
        <f t="shared" si="4"/>
        <v>1.08549</v>
      </c>
      <c r="J10" s="28">
        <f t="shared" si="5"/>
        <v>1.08549</v>
      </c>
      <c r="K10" s="63">
        <f>июль!K10</f>
        <v>0.15778</v>
      </c>
      <c r="L10" s="53">
        <f>L6</f>
        <v>0.00732</v>
      </c>
      <c r="M10" s="71">
        <v>0.89072</v>
      </c>
      <c r="N10" s="57">
        <f>июль!N10</f>
        <v>0.56236</v>
      </c>
      <c r="O10" s="57">
        <f>июль!O10</f>
        <v>0.18745</v>
      </c>
      <c r="P10" s="28">
        <f>июль!P10</f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1.66201</v>
      </c>
      <c r="F11" s="25">
        <f t="shared" si="1"/>
        <v>1.2871000000000001</v>
      </c>
      <c r="G11" s="25">
        <f t="shared" si="2"/>
        <v>1.2871000000000001</v>
      </c>
      <c r="H11" s="27">
        <f t="shared" si="3"/>
        <v>1.4604</v>
      </c>
      <c r="I11" s="25">
        <f t="shared" si="4"/>
        <v>1.08549</v>
      </c>
      <c r="J11" s="29">
        <f t="shared" si="5"/>
        <v>1.08549</v>
      </c>
      <c r="K11" s="64">
        <f>июль!K11</f>
        <v>0.20161</v>
      </c>
      <c r="L11" s="48">
        <f>L10</f>
        <v>0.00732</v>
      </c>
      <c r="M11" s="48">
        <f>M10</f>
        <v>0.89072</v>
      </c>
      <c r="N11" s="58">
        <f>июль!N11</f>
        <v>0.56236</v>
      </c>
      <c r="O11" s="58">
        <f>июль!O11</f>
        <v>0.18745</v>
      </c>
      <c r="P11" s="29">
        <f>июль!P11</f>
        <v>0.18745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1.8680299999999999</v>
      </c>
      <c r="F12" s="25">
        <f t="shared" si="1"/>
        <v>1.4931199999999998</v>
      </c>
      <c r="G12" s="25">
        <f t="shared" si="2"/>
        <v>1.4931199999999998</v>
      </c>
      <c r="H12" s="27">
        <f t="shared" si="3"/>
        <v>1.4604</v>
      </c>
      <c r="I12" s="25">
        <f t="shared" si="4"/>
        <v>1.08549</v>
      </c>
      <c r="J12" s="29">
        <f t="shared" si="5"/>
        <v>1.08549</v>
      </c>
      <c r="K12" s="64">
        <f>июль!K12</f>
        <v>0.40763</v>
      </c>
      <c r="L12" s="48">
        <f>L10</f>
        <v>0.00732</v>
      </c>
      <c r="M12" s="48">
        <f>M10</f>
        <v>0.89072</v>
      </c>
      <c r="N12" s="58">
        <f>июль!N12</f>
        <v>0.56236</v>
      </c>
      <c r="O12" s="58">
        <f>июль!O12</f>
        <v>0.18745</v>
      </c>
      <c r="P12" s="29">
        <f>июль!P12</f>
        <v>0.18745</v>
      </c>
      <c r="Q12" s="39"/>
      <c r="R12" s="39">
        <f>K8-K6</f>
        <v>0.6932099999999997</v>
      </c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2.05504</v>
      </c>
      <c r="F13" s="31">
        <f t="shared" si="1"/>
        <v>1.6801300000000001</v>
      </c>
      <c r="G13" s="31">
        <f t="shared" si="2"/>
        <v>1.6801300000000001</v>
      </c>
      <c r="H13" s="30">
        <f t="shared" si="3"/>
        <v>1.4604</v>
      </c>
      <c r="I13" s="31">
        <f t="shared" si="4"/>
        <v>1.08549</v>
      </c>
      <c r="J13" s="32">
        <f t="shared" si="5"/>
        <v>1.08549</v>
      </c>
      <c r="K13" s="65">
        <f>июль!K13</f>
        <v>0.59464</v>
      </c>
      <c r="L13" s="49">
        <f>L10</f>
        <v>0.00732</v>
      </c>
      <c r="M13" s="49">
        <f>M10</f>
        <v>0.89072</v>
      </c>
      <c r="N13" s="59">
        <f>июль!N13</f>
        <v>0.56236</v>
      </c>
      <c r="O13" s="59">
        <f>июль!O13</f>
        <v>0.18745</v>
      </c>
      <c r="P13" s="32">
        <f>июль!P13</f>
        <v>0.18745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406.0318</v>
      </c>
      <c r="F14" s="35">
        <f t="shared" si="1"/>
        <v>406.0318</v>
      </c>
      <c r="G14" s="35">
        <f t="shared" si="2"/>
        <v>406.0318</v>
      </c>
      <c r="H14" s="34">
        <f t="shared" si="3"/>
        <v>406.0318</v>
      </c>
      <c r="I14" s="35">
        <f t="shared" si="4"/>
        <v>406.0318</v>
      </c>
      <c r="J14" s="103">
        <f t="shared" si="5"/>
        <v>406.0318</v>
      </c>
      <c r="K14" s="66">
        <f>июль!K14</f>
        <v>0</v>
      </c>
      <c r="L14" s="50">
        <v>0</v>
      </c>
      <c r="M14" s="72">
        <v>406.0318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>
        <v>406.0318</v>
      </c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406.0318</v>
      </c>
      <c r="F15" s="37">
        <f t="shared" si="1"/>
        <v>406.0318</v>
      </c>
      <c r="G15" s="37">
        <f t="shared" si="2"/>
        <v>406.0318</v>
      </c>
      <c r="H15" s="36">
        <f t="shared" si="3"/>
        <v>406.0318</v>
      </c>
      <c r="I15" s="37">
        <f t="shared" si="4"/>
        <v>406.0318</v>
      </c>
      <c r="J15" s="104">
        <f t="shared" si="5"/>
        <v>406.0318</v>
      </c>
      <c r="K15" s="67">
        <f>июль!K15</f>
        <v>0</v>
      </c>
      <c r="L15" s="51">
        <v>0</v>
      </c>
      <c r="M15" s="55">
        <f aca="true" t="shared" si="7" ref="M15:M21">M$14</f>
        <v>406.0318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406.0318</v>
      </c>
      <c r="F16" s="37">
        <f t="shared" si="1"/>
        <v>406.0318</v>
      </c>
      <c r="G16" s="37">
        <f t="shared" si="2"/>
        <v>406.0318</v>
      </c>
      <c r="H16" s="36">
        <f t="shared" si="3"/>
        <v>406.0318</v>
      </c>
      <c r="I16" s="37">
        <f t="shared" si="4"/>
        <v>406.0318</v>
      </c>
      <c r="J16" s="104">
        <f t="shared" si="5"/>
        <v>406.0318</v>
      </c>
      <c r="K16" s="67">
        <f>июль!K16</f>
        <v>0</v>
      </c>
      <c r="L16" s="51">
        <v>0</v>
      </c>
      <c r="M16" s="55">
        <f t="shared" si="7"/>
        <v>406.0318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406.0318</v>
      </c>
      <c r="F17" s="17">
        <f t="shared" si="1"/>
        <v>406.0318</v>
      </c>
      <c r="G17" s="17">
        <f t="shared" si="2"/>
        <v>406.0318</v>
      </c>
      <c r="H17" s="38">
        <f t="shared" si="3"/>
        <v>406.0318</v>
      </c>
      <c r="I17" s="17">
        <f t="shared" si="4"/>
        <v>406.0318</v>
      </c>
      <c r="J17" s="105">
        <f t="shared" si="5"/>
        <v>406.0318</v>
      </c>
      <c r="K17" s="68">
        <f>июль!K17</f>
        <v>0</v>
      </c>
      <c r="L17" s="52">
        <v>0</v>
      </c>
      <c r="M17" s="56">
        <f t="shared" si="7"/>
        <v>406.0318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1497.8835199999999</v>
      </c>
      <c r="F18" s="35">
        <f t="shared" si="1"/>
        <v>1497.8835199999999</v>
      </c>
      <c r="G18" s="35">
        <f t="shared" si="2"/>
        <v>1497.8835199999999</v>
      </c>
      <c r="H18" s="34">
        <f t="shared" si="3"/>
        <v>406.0318</v>
      </c>
      <c r="I18" s="35">
        <f t="shared" si="4"/>
        <v>406.0318</v>
      </c>
      <c r="J18" s="103">
        <f t="shared" si="5"/>
        <v>406.0318</v>
      </c>
      <c r="K18" s="69">
        <f>июль!K18</f>
        <v>1091.85172</v>
      </c>
      <c r="L18" s="50">
        <v>0</v>
      </c>
      <c r="M18" s="54">
        <f t="shared" si="7"/>
        <v>406.0318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>
        <v>7.32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1693.0441799999999</v>
      </c>
      <c r="F19" s="37">
        <f t="shared" si="1"/>
        <v>1693.0441799999999</v>
      </c>
      <c r="G19" s="37">
        <f t="shared" si="2"/>
        <v>1693.0441799999999</v>
      </c>
      <c r="H19" s="36">
        <f t="shared" si="3"/>
        <v>406.0318</v>
      </c>
      <c r="I19" s="37">
        <f t="shared" si="4"/>
        <v>406.0318</v>
      </c>
      <c r="J19" s="104">
        <f t="shared" si="5"/>
        <v>406.0318</v>
      </c>
      <c r="K19" s="70">
        <f>июль!K19</f>
        <v>1287.01238</v>
      </c>
      <c r="L19" s="51">
        <v>0</v>
      </c>
      <c r="M19" s="55">
        <f t="shared" si="7"/>
        <v>406.0318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>
        <f>S18/1000</f>
        <v>0.00732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1868.9990599999999</v>
      </c>
      <c r="F20" s="37">
        <f t="shared" si="1"/>
        <v>1868.9990599999999</v>
      </c>
      <c r="G20" s="37">
        <f t="shared" si="2"/>
        <v>1868.9990599999999</v>
      </c>
      <c r="H20" s="36">
        <f t="shared" si="3"/>
        <v>406.0318</v>
      </c>
      <c r="I20" s="37">
        <f t="shared" si="4"/>
        <v>406.0318</v>
      </c>
      <c r="J20" s="104">
        <f t="shared" si="5"/>
        <v>406.0318</v>
      </c>
      <c r="K20" s="70">
        <f>июль!K20</f>
        <v>1462.96726</v>
      </c>
      <c r="L20" s="51">
        <v>0</v>
      </c>
      <c r="M20" s="55">
        <f t="shared" si="7"/>
        <v>406.0318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1591.0814</v>
      </c>
      <c r="F21" s="37">
        <f t="shared" si="1"/>
        <v>1591.0814</v>
      </c>
      <c r="G21" s="37">
        <f t="shared" si="2"/>
        <v>1591.0814</v>
      </c>
      <c r="H21" s="38">
        <f t="shared" si="3"/>
        <v>406.0318</v>
      </c>
      <c r="I21" s="17">
        <f t="shared" si="4"/>
        <v>406.0318</v>
      </c>
      <c r="J21" s="105">
        <f t="shared" si="5"/>
        <v>406.0318</v>
      </c>
      <c r="K21" s="70">
        <f>июль!K21</f>
        <v>1185.0496</v>
      </c>
      <c r="L21" s="51">
        <v>0</v>
      </c>
      <c r="M21" s="55">
        <f t="shared" si="7"/>
        <v>406.0318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8" ref="E23:G30">$K23+$L23+$M23+N23</f>
        <v>3.5874300000000003</v>
      </c>
      <c r="F23" s="26">
        <f t="shared" si="8"/>
        <v>3.2125200000000005</v>
      </c>
      <c r="G23" s="26">
        <f t="shared" si="8"/>
        <v>3.2125200000000005</v>
      </c>
      <c r="H23" s="24">
        <f aca="true" t="shared" si="9" ref="H23:J30">$L23+$M23+N23</f>
        <v>1.4604</v>
      </c>
      <c r="I23" s="26">
        <f t="shared" si="9"/>
        <v>1.08549</v>
      </c>
      <c r="J23" s="95">
        <f t="shared" si="9"/>
        <v>1.08549</v>
      </c>
      <c r="K23" s="112">
        <f>'[8]Услуги по передаче'!$F$9/1000</f>
        <v>2.1270300000000004</v>
      </c>
      <c r="L23" s="53">
        <f>L6</f>
        <v>0.00732</v>
      </c>
      <c r="M23" s="78">
        <f>M10</f>
        <v>0.89072</v>
      </c>
      <c r="N23" s="26">
        <f>июль!N23</f>
        <v>0.56236</v>
      </c>
      <c r="O23" s="57">
        <f>июль!O23</f>
        <v>0.18745</v>
      </c>
      <c r="P23" s="28">
        <f>июль!P23</f>
        <v>0.18745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8"/>
        <v>3.5874300000000003</v>
      </c>
      <c r="F24" s="25">
        <f t="shared" si="8"/>
        <v>3.2125200000000005</v>
      </c>
      <c r="G24" s="25">
        <f t="shared" si="8"/>
        <v>3.2125200000000005</v>
      </c>
      <c r="H24" s="27">
        <f t="shared" si="9"/>
        <v>1.4604</v>
      </c>
      <c r="I24" s="25">
        <f t="shared" si="9"/>
        <v>1.08549</v>
      </c>
      <c r="J24" s="96">
        <f t="shared" si="9"/>
        <v>1.08549</v>
      </c>
      <c r="K24" s="79">
        <f>K$23</f>
        <v>2.1270300000000004</v>
      </c>
      <c r="L24" s="48">
        <f>L23</f>
        <v>0.00732</v>
      </c>
      <c r="M24" s="80">
        <f>M23</f>
        <v>0.89072</v>
      </c>
      <c r="N24" s="25">
        <f>июль!N24</f>
        <v>0.56236</v>
      </c>
      <c r="O24" s="58">
        <f>июль!O24</f>
        <v>0.18745</v>
      </c>
      <c r="P24" s="29">
        <f>июль!P24</f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8"/>
        <v>3.5874300000000003</v>
      </c>
      <c r="F25" s="25">
        <f t="shared" si="8"/>
        <v>3.2125200000000005</v>
      </c>
      <c r="G25" s="25">
        <f t="shared" si="8"/>
        <v>3.2125200000000005</v>
      </c>
      <c r="H25" s="27">
        <f t="shared" si="9"/>
        <v>1.4604</v>
      </c>
      <c r="I25" s="25">
        <f t="shared" si="9"/>
        <v>1.08549</v>
      </c>
      <c r="J25" s="96">
        <f t="shared" si="9"/>
        <v>1.08549</v>
      </c>
      <c r="K25" s="79">
        <f>K$23</f>
        <v>2.1270300000000004</v>
      </c>
      <c r="L25" s="48">
        <f>L23</f>
        <v>0.00732</v>
      </c>
      <c r="M25" s="80">
        <f>M23</f>
        <v>0.89072</v>
      </c>
      <c r="N25" s="25">
        <f>июль!N25</f>
        <v>0.56236</v>
      </c>
      <c r="O25" s="58">
        <f>июль!O25</f>
        <v>0.18745</v>
      </c>
      <c r="P25" s="29">
        <f>июль!P25</f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8"/>
        <v>3.5874300000000003</v>
      </c>
      <c r="F26" s="31">
        <f t="shared" si="8"/>
        <v>3.2125200000000005</v>
      </c>
      <c r="G26" s="31">
        <f t="shared" si="8"/>
        <v>3.2125200000000005</v>
      </c>
      <c r="H26" s="30">
        <f t="shared" si="9"/>
        <v>1.4604</v>
      </c>
      <c r="I26" s="31">
        <f t="shared" si="9"/>
        <v>1.08549</v>
      </c>
      <c r="J26" s="97">
        <f t="shared" si="9"/>
        <v>1.08549</v>
      </c>
      <c r="K26" s="81">
        <f>K$23</f>
        <v>2.1270300000000004</v>
      </c>
      <c r="L26" s="49">
        <f>L23</f>
        <v>0.00732</v>
      </c>
      <c r="M26" s="82">
        <f>M23</f>
        <v>0.89072</v>
      </c>
      <c r="N26" s="31">
        <f>июль!N26</f>
        <v>0.56236</v>
      </c>
      <c r="O26" s="59">
        <f>июль!O26</f>
        <v>0.18745</v>
      </c>
      <c r="P26" s="32">
        <f>июль!P26</f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8"/>
        <v>485.84662</v>
      </c>
      <c r="F27" s="35">
        <f t="shared" si="8"/>
        <v>485.84662</v>
      </c>
      <c r="G27" s="35">
        <f t="shared" si="8"/>
        <v>485.84662</v>
      </c>
      <c r="H27" s="34">
        <f t="shared" si="9"/>
        <v>406.0318</v>
      </c>
      <c r="I27" s="35">
        <f t="shared" si="9"/>
        <v>406.0318</v>
      </c>
      <c r="J27" s="35">
        <f t="shared" si="9"/>
        <v>406.0318</v>
      </c>
      <c r="K27" s="98">
        <f>июль!K27</f>
        <v>79.81482</v>
      </c>
      <c r="L27" s="50">
        <v>0</v>
      </c>
      <c r="M27" s="83">
        <f>M14</f>
        <v>406.0318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8"/>
        <v>485.84662</v>
      </c>
      <c r="F28" s="37">
        <f t="shared" si="8"/>
        <v>485.84662</v>
      </c>
      <c r="G28" s="37">
        <f t="shared" si="8"/>
        <v>485.84662</v>
      </c>
      <c r="H28" s="36">
        <f t="shared" si="9"/>
        <v>406.0318</v>
      </c>
      <c r="I28" s="37">
        <f t="shared" si="9"/>
        <v>406.0318</v>
      </c>
      <c r="J28" s="37">
        <f t="shared" si="9"/>
        <v>406.0318</v>
      </c>
      <c r="K28" s="99">
        <f>K27</f>
        <v>79.81482</v>
      </c>
      <c r="L28" s="51">
        <v>0</v>
      </c>
      <c r="M28" s="84">
        <f>M$27</f>
        <v>406.0318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8"/>
        <v>485.84662</v>
      </c>
      <c r="F29" s="37">
        <f t="shared" si="8"/>
        <v>485.84662</v>
      </c>
      <c r="G29" s="37">
        <f t="shared" si="8"/>
        <v>485.84662</v>
      </c>
      <c r="H29" s="36">
        <f t="shared" si="9"/>
        <v>406.0318</v>
      </c>
      <c r="I29" s="37">
        <f t="shared" si="9"/>
        <v>406.0318</v>
      </c>
      <c r="J29" s="37">
        <f t="shared" si="9"/>
        <v>406.0318</v>
      </c>
      <c r="K29" s="99">
        <f>K27</f>
        <v>79.81482</v>
      </c>
      <c r="L29" s="51">
        <v>0</v>
      </c>
      <c r="M29" s="84">
        <f>M$27</f>
        <v>406.0318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8"/>
        <v>485.84662</v>
      </c>
      <c r="F30" s="17">
        <f t="shared" si="8"/>
        <v>485.84662</v>
      </c>
      <c r="G30" s="17">
        <f t="shared" si="8"/>
        <v>485.84662</v>
      </c>
      <c r="H30" s="38">
        <f t="shared" si="9"/>
        <v>406.0318</v>
      </c>
      <c r="I30" s="17">
        <f t="shared" si="9"/>
        <v>406.0318</v>
      </c>
      <c r="J30" s="17">
        <f t="shared" si="9"/>
        <v>406.0318</v>
      </c>
      <c r="K30" s="100">
        <f>K27</f>
        <v>79.81482</v>
      </c>
      <c r="L30" s="52">
        <v>0</v>
      </c>
      <c r="M30" s="85">
        <f>M$27</f>
        <v>406.0318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3.45833</v>
      </c>
      <c r="F32" s="156"/>
      <c r="G32" s="157"/>
      <c r="H32" s="158" t="s">
        <v>22</v>
      </c>
      <c r="I32" s="159"/>
      <c r="J32" s="160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61">
        <f>июль!N32</f>
        <v>0.25699</v>
      </c>
      <c r="O32" s="161">
        <f>июль!O32</f>
        <v>0</v>
      </c>
      <c r="P32" s="162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июль!E33</f>
        <v>4.15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25">
        <f>ROUND(N32*1.2,5)</f>
        <v>0.30839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2.425</v>
      </c>
      <c r="F34" s="128"/>
      <c r="G34" s="129"/>
      <c r="H34" s="130" t="s">
        <v>22</v>
      </c>
      <c r="I34" s="131"/>
      <c r="J34" s="132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33">
        <f>N32</f>
        <v>0.25699</v>
      </c>
      <c r="O34" s="133"/>
      <c r="P34" s="134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6.5" customHeight="1" thickBot="1">
      <c r="A35" s="170" t="s">
        <v>13</v>
      </c>
      <c r="B35" s="171"/>
      <c r="C35" s="8" t="s">
        <v>9</v>
      </c>
      <c r="D35" s="169"/>
      <c r="E35" s="135">
        <f>июль!E35</f>
        <v>2.91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25">
        <f>ROUND(N34*1.2,5)</f>
        <v>0.30839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  <mergeCell ref="C3:C4"/>
    <mergeCell ref="D3:D4"/>
    <mergeCell ref="E3:G3"/>
    <mergeCell ref="H3:J3"/>
    <mergeCell ref="A10:A13"/>
    <mergeCell ref="B10:B13"/>
    <mergeCell ref="D10:D1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Кебекова Марьяна Валерьевна</cp:lastModifiedBy>
  <cp:lastPrinted>2021-02-10T14:03:25Z</cp:lastPrinted>
  <dcterms:created xsi:type="dcterms:W3CDTF">2007-11-26T10:17:51Z</dcterms:created>
  <dcterms:modified xsi:type="dcterms:W3CDTF">2021-02-19T05:43:44Z</dcterms:modified>
  <cp:category/>
  <cp:version/>
  <cp:contentType/>
  <cp:contentStatus/>
</cp:coreProperties>
</file>