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90" windowWidth="20940" windowHeight="8325"/>
  </bookViews>
  <sheets>
    <sheet name="март 2014" sheetId="1" r:id="rId1"/>
  </sheets>
  <definedNames>
    <definedName name="_xlnm.Print_Area" localSheetId="0">'март 2014'!$A$1:$T$74</definedName>
  </definedNames>
  <calcPr calcId="145621" calcOnSave="0"/>
</workbook>
</file>

<file path=xl/calcChain.xml><?xml version="1.0" encoding="utf-8"?>
<calcChain xmlns="http://schemas.openxmlformats.org/spreadsheetml/2006/main">
  <c r="P74" i="1" l="1"/>
  <c r="M74" i="1" s="1"/>
  <c r="J74" i="1"/>
  <c r="T73" i="1"/>
  <c r="Q73" i="1"/>
  <c r="O73" i="1"/>
  <c r="T72" i="1"/>
  <c r="S72" i="1"/>
  <c r="L72" i="1" s="1"/>
  <c r="R72" i="1"/>
  <c r="K72" i="1" s="1"/>
  <c r="P72" i="1"/>
  <c r="J72" i="1" s="1"/>
  <c r="O72" i="1"/>
  <c r="M72" i="1"/>
  <c r="P70" i="1"/>
  <c r="O69" i="1"/>
  <c r="S68" i="1"/>
  <c r="R68" i="1"/>
  <c r="Q68" i="1"/>
  <c r="T68" i="1" s="1"/>
  <c r="P68" i="1"/>
  <c r="O68" i="1"/>
  <c r="N68" i="1"/>
  <c r="J68" i="1"/>
  <c r="G68" i="1"/>
  <c r="R67" i="1"/>
  <c r="Q67" i="1"/>
  <c r="P67" i="1"/>
  <c r="T67" i="1" s="1"/>
  <c r="M67" i="1" s="1"/>
  <c r="O67" i="1"/>
  <c r="I67" i="1"/>
  <c r="P65" i="1"/>
  <c r="P64" i="1"/>
  <c r="O64" i="1"/>
  <c r="S63" i="1"/>
  <c r="L63" i="1" s="1"/>
  <c r="R63" i="1"/>
  <c r="K63" i="1" s="1"/>
  <c r="Q63" i="1"/>
  <c r="T63" i="1" s="1"/>
  <c r="M63" i="1" s="1"/>
  <c r="O63" i="1"/>
  <c r="N63" i="1"/>
  <c r="J63" i="1"/>
  <c r="Q62" i="1"/>
  <c r="P62" i="1"/>
  <c r="O62" i="1"/>
  <c r="T59" i="1"/>
  <c r="S59" i="1"/>
  <c r="R59" i="1"/>
  <c r="N59" i="1"/>
  <c r="Q58" i="1"/>
  <c r="Q59" i="1" s="1"/>
  <c r="O58" i="1"/>
  <c r="O59" i="1" s="1"/>
  <c r="F58" i="1"/>
  <c r="T57" i="1"/>
  <c r="S57" i="1"/>
  <c r="R57" i="1"/>
  <c r="Q57" i="1"/>
  <c r="O57" i="1"/>
  <c r="N57" i="1"/>
  <c r="P57" i="1" s="1"/>
  <c r="P56" i="1"/>
  <c r="F56" i="1"/>
  <c r="N54" i="1"/>
  <c r="T53" i="1"/>
  <c r="P53" i="1"/>
  <c r="N53" i="1"/>
  <c r="N52" i="1"/>
  <c r="T51" i="1"/>
  <c r="Q51" i="1"/>
  <c r="P51" i="1"/>
  <c r="R50" i="1"/>
  <c r="N50" i="1"/>
  <c r="P49" i="1"/>
  <c r="N49" i="1"/>
  <c r="S48" i="1"/>
  <c r="H48" i="1" s="1"/>
  <c r="P48" i="1"/>
  <c r="O48" i="1"/>
  <c r="N48" i="1"/>
  <c r="S47" i="1"/>
  <c r="R47" i="1"/>
  <c r="P47" i="1"/>
  <c r="P50" i="1" s="1"/>
  <c r="O47" i="1"/>
  <c r="P45" i="1"/>
  <c r="Q45" i="1" s="1"/>
  <c r="F45" i="1" s="1"/>
  <c r="R44" i="1"/>
  <c r="Q44" i="1"/>
  <c r="P44" i="1"/>
  <c r="T44" i="1" s="1"/>
  <c r="K44" i="1"/>
  <c r="G44" i="1"/>
  <c r="S43" i="1"/>
  <c r="R43" i="1"/>
  <c r="Q43" i="1"/>
  <c r="J43" i="1" s="1"/>
  <c r="P43" i="1"/>
  <c r="T43" i="1" s="1"/>
  <c r="M43" i="1"/>
  <c r="I43" i="1"/>
  <c r="P42" i="1"/>
  <c r="T41" i="1"/>
  <c r="Q41" i="1"/>
  <c r="F41" i="1" s="1"/>
  <c r="P41" i="1"/>
  <c r="R40" i="1"/>
  <c r="Q40" i="1"/>
  <c r="P40" i="1"/>
  <c r="T40" i="1" s="1"/>
  <c r="K40" i="1"/>
  <c r="G40" i="1"/>
  <c r="S39" i="1"/>
  <c r="R39" i="1"/>
  <c r="Q39" i="1"/>
  <c r="J39" i="1" s="1"/>
  <c r="P39" i="1"/>
  <c r="T39" i="1" s="1"/>
  <c r="M39" i="1" s="1"/>
  <c r="L39" i="1"/>
  <c r="I39" i="1"/>
  <c r="H39" i="1"/>
  <c r="T38" i="1"/>
  <c r="S38" i="1"/>
  <c r="R38" i="1"/>
  <c r="Q38" i="1"/>
  <c r="M38" i="1"/>
  <c r="L38" i="1"/>
  <c r="K38" i="1"/>
  <c r="J38" i="1"/>
  <c r="I38" i="1"/>
  <c r="H38" i="1"/>
  <c r="G38" i="1"/>
  <c r="F38" i="1"/>
  <c r="P37" i="1"/>
  <c r="O37" i="1"/>
  <c r="R36" i="1"/>
  <c r="Q36" i="1"/>
  <c r="P36" i="1"/>
  <c r="T36" i="1" s="1"/>
  <c r="T35" i="1"/>
  <c r="S35" i="1"/>
  <c r="P35" i="1"/>
  <c r="Q35" i="1" s="1"/>
  <c r="O35" i="1"/>
  <c r="M35" i="1"/>
  <c r="T34" i="1"/>
  <c r="S34" i="1"/>
  <c r="R34" i="1"/>
  <c r="Q34" i="1"/>
  <c r="O34" i="1"/>
  <c r="L34" i="1"/>
  <c r="K34" i="1"/>
  <c r="H34" i="1"/>
  <c r="G34" i="1"/>
  <c r="F34" i="1"/>
  <c r="S33" i="1"/>
  <c r="R33" i="1"/>
  <c r="Q33" i="1"/>
  <c r="J33" i="1" s="1"/>
  <c r="P33" i="1"/>
  <c r="T33" i="1" s="1"/>
  <c r="I33" i="1" s="1"/>
  <c r="O33" i="1"/>
  <c r="L33" i="1" s="1"/>
  <c r="N33" i="1"/>
  <c r="H33" i="1" s="1"/>
  <c r="K33" i="1"/>
  <c r="G33" i="1"/>
  <c r="P32" i="1"/>
  <c r="O32" i="1"/>
  <c r="N32" i="1"/>
  <c r="P31" i="1"/>
  <c r="O31" i="1"/>
  <c r="N31" i="1"/>
  <c r="P30" i="1"/>
  <c r="O30" i="1"/>
  <c r="N30" i="1"/>
  <c r="S29" i="1"/>
  <c r="R29" i="1"/>
  <c r="Q29" i="1"/>
  <c r="J29" i="1" s="1"/>
  <c r="P29" i="1"/>
  <c r="T29" i="1" s="1"/>
  <c r="I29" i="1" s="1"/>
  <c r="O29" i="1"/>
  <c r="L29" i="1" s="1"/>
  <c r="N29" i="1"/>
  <c r="H29" i="1" s="1"/>
  <c r="M29" i="1"/>
  <c r="K29" i="1"/>
  <c r="G29" i="1"/>
  <c r="F29" i="1"/>
  <c r="Q28" i="1"/>
  <c r="P28" i="1"/>
  <c r="O28" i="1"/>
  <c r="N28" i="1"/>
  <c r="F28" i="1"/>
  <c r="Q27" i="1"/>
  <c r="P27" i="1"/>
  <c r="O27" i="1"/>
  <c r="N27" i="1"/>
  <c r="R26" i="1"/>
  <c r="K26" i="1" s="1"/>
  <c r="P26" i="1"/>
  <c r="O26" i="1"/>
  <c r="N26" i="1"/>
  <c r="G26" i="1"/>
  <c r="S25" i="1"/>
  <c r="R25" i="1"/>
  <c r="Q25" i="1"/>
  <c r="J25" i="1" s="1"/>
  <c r="P25" i="1"/>
  <c r="T25" i="1" s="1"/>
  <c r="I25" i="1" s="1"/>
  <c r="O25" i="1"/>
  <c r="L25" i="1" s="1"/>
  <c r="N25" i="1"/>
  <c r="H25" i="1" s="1"/>
  <c r="K25" i="1"/>
  <c r="G25" i="1"/>
  <c r="P24" i="1"/>
  <c r="O24" i="1"/>
  <c r="N24" i="1"/>
  <c r="P23" i="1"/>
  <c r="O23" i="1"/>
  <c r="N23" i="1"/>
  <c r="P22" i="1"/>
  <c r="O22" i="1"/>
  <c r="N22" i="1"/>
  <c r="S21" i="1"/>
  <c r="R21" i="1"/>
  <c r="Q21" i="1"/>
  <c r="J21" i="1" s="1"/>
  <c r="P21" i="1"/>
  <c r="T21" i="1" s="1"/>
  <c r="I21" i="1" s="1"/>
  <c r="O21" i="1"/>
  <c r="L21" i="1" s="1"/>
  <c r="N21" i="1"/>
  <c r="F21" i="1" s="1"/>
  <c r="M21" i="1"/>
  <c r="K21" i="1"/>
  <c r="H21" i="1"/>
  <c r="G21" i="1"/>
  <c r="S20" i="1"/>
  <c r="R20" i="1"/>
  <c r="P20" i="1"/>
  <c r="Q20" i="1" s="1"/>
  <c r="O20" i="1"/>
  <c r="K20" i="1" s="1"/>
  <c r="N20" i="1"/>
  <c r="G20" i="1"/>
  <c r="S19" i="1"/>
  <c r="R19" i="1"/>
  <c r="K19" i="1" s="1"/>
  <c r="Q19" i="1"/>
  <c r="J19" i="1" s="1"/>
  <c r="P19" i="1"/>
  <c r="T19" i="1" s="1"/>
  <c r="O19" i="1"/>
  <c r="L19" i="1" s="1"/>
  <c r="N19" i="1"/>
  <c r="M19" i="1"/>
  <c r="T18" i="1"/>
  <c r="S18" i="1"/>
  <c r="R18" i="1"/>
  <c r="Q18" i="1"/>
  <c r="O18" i="1"/>
  <c r="M18" i="1" s="1"/>
  <c r="N18" i="1"/>
  <c r="K18" i="1"/>
  <c r="T17" i="1"/>
  <c r="S17" i="1"/>
  <c r="R17" i="1"/>
  <c r="Q17" i="1"/>
  <c r="O17" i="1"/>
  <c r="L17" i="1" s="1"/>
  <c r="N17" i="1"/>
  <c r="G17" i="1" s="1"/>
  <c r="J17" i="1"/>
  <c r="T16" i="1"/>
  <c r="S16" i="1"/>
  <c r="R16" i="1"/>
  <c r="Q16" i="1"/>
  <c r="O16" i="1"/>
  <c r="N16" i="1"/>
  <c r="K16" i="1"/>
  <c r="T15" i="1"/>
  <c r="S15" i="1"/>
  <c r="R15" i="1"/>
  <c r="Q15" i="1"/>
  <c r="O15" i="1"/>
  <c r="L15" i="1" s="1"/>
  <c r="N15" i="1"/>
  <c r="G15" i="1" s="1"/>
  <c r="J15" i="1"/>
  <c r="T14" i="1"/>
  <c r="S14" i="1"/>
  <c r="R14" i="1"/>
  <c r="Q14" i="1"/>
  <c r="O14" i="1"/>
  <c r="N14" i="1"/>
  <c r="K14" i="1"/>
  <c r="T13" i="1"/>
  <c r="I13" i="1" s="1"/>
  <c r="S13" i="1"/>
  <c r="R13" i="1"/>
  <c r="P13" i="1"/>
  <c r="Q13" i="1" s="1"/>
  <c r="O13" i="1"/>
  <c r="J13" i="1" s="1"/>
  <c r="M13" i="1"/>
  <c r="G13" i="1"/>
  <c r="P12" i="1"/>
  <c r="O12" i="1"/>
  <c r="S11" i="1"/>
  <c r="P11" i="1"/>
  <c r="R11" i="1" s="1"/>
  <c r="O11" i="1"/>
  <c r="T10" i="1"/>
  <c r="S10" i="1"/>
  <c r="R10" i="1"/>
  <c r="K10" i="1" s="1"/>
  <c r="Q10" i="1"/>
  <c r="J10" i="1" s="1"/>
  <c r="M10" i="1"/>
  <c r="L10" i="1"/>
  <c r="I10" i="1"/>
  <c r="H10" i="1"/>
  <c r="T4" i="1"/>
  <c r="S4" i="1"/>
  <c r="R4" i="1"/>
  <c r="Q4" i="1"/>
  <c r="J1" i="1"/>
  <c r="F37" i="1" l="1"/>
  <c r="F10" i="1"/>
  <c r="S12" i="1"/>
  <c r="L12" i="1" s="1"/>
  <c r="J12" i="1"/>
  <c r="J14" i="1"/>
  <c r="F14" i="1"/>
  <c r="J16" i="1"/>
  <c r="F16" i="1"/>
  <c r="R23" i="1"/>
  <c r="T23" i="1"/>
  <c r="I23" i="1" s="1"/>
  <c r="K23" i="1"/>
  <c r="S23" i="1"/>
  <c r="L23" i="1" s="1"/>
  <c r="S24" i="1"/>
  <c r="L24" i="1" s="1"/>
  <c r="K24" i="1"/>
  <c r="T24" i="1"/>
  <c r="R24" i="1"/>
  <c r="I24" i="1"/>
  <c r="Q30" i="1"/>
  <c r="T30" i="1"/>
  <c r="J30" i="1"/>
  <c r="S30" i="1"/>
  <c r="H30" i="1" s="1"/>
  <c r="R31" i="1"/>
  <c r="T31" i="1"/>
  <c r="I31" i="1" s="1"/>
  <c r="K31" i="1"/>
  <c r="S31" i="1"/>
  <c r="L31" i="1" s="1"/>
  <c r="S32" i="1"/>
  <c r="L32" i="1" s="1"/>
  <c r="K32" i="1"/>
  <c r="T32" i="1"/>
  <c r="R32" i="1"/>
  <c r="I32" i="1"/>
  <c r="S64" i="1"/>
  <c r="H64" i="1" s="1"/>
  <c r="F64" i="1"/>
  <c r="R64" i="1"/>
  <c r="G64" i="1" s="1"/>
  <c r="P69" i="1"/>
  <c r="Q64" i="1"/>
  <c r="J64" i="1" s="1"/>
  <c r="L64" i="1"/>
  <c r="T64" i="1"/>
  <c r="R70" i="1"/>
  <c r="L70" i="1"/>
  <c r="Q70" i="1"/>
  <c r="K70" i="1"/>
  <c r="G70" i="1"/>
  <c r="S70" i="1"/>
  <c r="H70" i="1" s="1"/>
  <c r="J70" i="1"/>
  <c r="T70" i="1"/>
  <c r="I70" i="1" s="1"/>
  <c r="F70" i="1"/>
  <c r="G10" i="1"/>
  <c r="K11" i="1"/>
  <c r="T11" i="1"/>
  <c r="I11" i="1" s="1"/>
  <c r="G14" i="1"/>
  <c r="L14" i="1"/>
  <c r="F19" i="1"/>
  <c r="H19" i="1"/>
  <c r="G19" i="1"/>
  <c r="L22" i="1"/>
  <c r="M23" i="1"/>
  <c r="M32" i="1"/>
  <c r="Q32" i="1"/>
  <c r="F32" i="1" s="1"/>
  <c r="M33" i="1"/>
  <c r="H11" i="1"/>
  <c r="L11" i="1"/>
  <c r="Q11" i="1"/>
  <c r="R12" i="1"/>
  <c r="K12" i="1" s="1"/>
  <c r="H14" i="1"/>
  <c r="M14" i="1"/>
  <c r="M15" i="1"/>
  <c r="H16" i="1"/>
  <c r="M16" i="1"/>
  <c r="M17" i="1"/>
  <c r="H18" i="1"/>
  <c r="I19" i="1"/>
  <c r="G23" i="1"/>
  <c r="F25" i="1"/>
  <c r="Q26" i="1"/>
  <c r="F26" i="1" s="1"/>
  <c r="T26" i="1"/>
  <c r="M26" i="1" s="1"/>
  <c r="S26" i="1"/>
  <c r="L26" i="1" s="1"/>
  <c r="H26" i="1"/>
  <c r="R27" i="1"/>
  <c r="G27" i="1" s="1"/>
  <c r="T27" i="1"/>
  <c r="M27" i="1" s="1"/>
  <c r="S27" i="1"/>
  <c r="I27" i="1"/>
  <c r="S28" i="1"/>
  <c r="T28" i="1"/>
  <c r="M28" i="1" s="1"/>
  <c r="J28" i="1"/>
  <c r="R28" i="1"/>
  <c r="K28" i="1" s="1"/>
  <c r="F30" i="1"/>
  <c r="G31" i="1"/>
  <c r="F33" i="1"/>
  <c r="K39" i="1"/>
  <c r="G39" i="1"/>
  <c r="J41" i="1"/>
  <c r="J18" i="1"/>
  <c r="F18" i="1"/>
  <c r="L20" i="1"/>
  <c r="Q22" i="1"/>
  <c r="F22" i="1" s="1"/>
  <c r="T22" i="1"/>
  <c r="M22" i="1" s="1"/>
  <c r="S22" i="1"/>
  <c r="H22" i="1"/>
  <c r="R37" i="1"/>
  <c r="G37" i="1" s="1"/>
  <c r="Q37" i="1"/>
  <c r="T37" i="1"/>
  <c r="S37" i="1"/>
  <c r="L37" i="1" s="1"/>
  <c r="S49" i="1"/>
  <c r="R49" i="1"/>
  <c r="T49" i="1"/>
  <c r="Q49" i="1"/>
  <c r="G11" i="1"/>
  <c r="Q12" i="1"/>
  <c r="F12" i="1" s="1"/>
  <c r="L13" i="1"/>
  <c r="H13" i="1"/>
  <c r="F15" i="1"/>
  <c r="K15" i="1"/>
  <c r="G16" i="1"/>
  <c r="L16" i="1"/>
  <c r="F17" i="1"/>
  <c r="K17" i="1"/>
  <c r="G18" i="1"/>
  <c r="L18" i="1"/>
  <c r="J20" i="1"/>
  <c r="R22" i="1"/>
  <c r="K22" i="1" s="1"/>
  <c r="Q23" i="1"/>
  <c r="M24" i="1"/>
  <c r="Q24" i="1"/>
  <c r="F24" i="1" s="1"/>
  <c r="M25" i="1"/>
  <c r="R30" i="1"/>
  <c r="K30" i="1" s="1"/>
  <c r="Q31" i="1"/>
  <c r="J31" i="1" s="1"/>
  <c r="L35" i="1"/>
  <c r="H35" i="1"/>
  <c r="F35" i="1"/>
  <c r="J35" i="1"/>
  <c r="L43" i="1"/>
  <c r="H43" i="1"/>
  <c r="S45" i="1"/>
  <c r="H45" i="1" s="1"/>
  <c r="R45" i="1"/>
  <c r="G45" i="1" s="1"/>
  <c r="J45" i="1"/>
  <c r="T45" i="1"/>
  <c r="M45" i="1" s="1"/>
  <c r="L48" i="1"/>
  <c r="H63" i="1"/>
  <c r="G63" i="1"/>
  <c r="I63" i="1"/>
  <c r="T12" i="1"/>
  <c r="M12" i="1" s="1"/>
  <c r="F13" i="1"/>
  <c r="K13" i="1"/>
  <c r="I14" i="1"/>
  <c r="I15" i="1"/>
  <c r="H15" i="1"/>
  <c r="I16" i="1"/>
  <c r="I17" i="1"/>
  <c r="H17" i="1"/>
  <c r="I18" i="1"/>
  <c r="F20" i="1"/>
  <c r="I20" i="1"/>
  <c r="H20" i="1"/>
  <c r="G22" i="1"/>
  <c r="H23" i="1"/>
  <c r="H24" i="1"/>
  <c r="G30" i="1"/>
  <c r="H31" i="1"/>
  <c r="I35" i="1"/>
  <c r="M37" i="1"/>
  <c r="I37" i="1"/>
  <c r="H37" i="1"/>
  <c r="K37" i="1"/>
  <c r="J37" i="1"/>
  <c r="R42" i="1"/>
  <c r="L42" i="1"/>
  <c r="Q42" i="1"/>
  <c r="K42" i="1"/>
  <c r="G42" i="1"/>
  <c r="S42" i="1"/>
  <c r="H42" i="1" s="1"/>
  <c r="J42" i="1"/>
  <c r="T42" i="1"/>
  <c r="M42" i="1" s="1"/>
  <c r="F42" i="1"/>
  <c r="F51" i="1"/>
  <c r="J51" i="1"/>
  <c r="S53" i="1"/>
  <c r="H53" i="1" s="1"/>
  <c r="R53" i="1"/>
  <c r="G53" i="1" s="1"/>
  <c r="M53" i="1"/>
  <c r="I53" i="1"/>
  <c r="Q53" i="1"/>
  <c r="J53" i="1" s="1"/>
  <c r="L53" i="1"/>
  <c r="F63" i="1"/>
  <c r="M64" i="1"/>
  <c r="M70" i="1"/>
  <c r="T20" i="1"/>
  <c r="M20" i="1" s="1"/>
  <c r="G24" i="1"/>
  <c r="I26" i="1"/>
  <c r="G28" i="1"/>
  <c r="I30" i="1"/>
  <c r="G32" i="1"/>
  <c r="O36" i="1"/>
  <c r="M34" i="1"/>
  <c r="I34" i="1"/>
  <c r="J40" i="1"/>
  <c r="F40" i="1"/>
  <c r="G50" i="1"/>
  <c r="M62" i="1"/>
  <c r="R65" i="1"/>
  <c r="G65" i="1" s="1"/>
  <c r="Q65" i="1"/>
  <c r="T65" i="1"/>
  <c r="J65" i="1"/>
  <c r="I68" i="1"/>
  <c r="H68" i="1"/>
  <c r="J23" i="1"/>
  <c r="F23" i="1"/>
  <c r="J27" i="1"/>
  <c r="F27" i="1"/>
  <c r="M30" i="1"/>
  <c r="J34" i="1"/>
  <c r="R35" i="1"/>
  <c r="G35" i="1" s="1"/>
  <c r="J44" i="1"/>
  <c r="F44" i="1"/>
  <c r="T50" i="1"/>
  <c r="S50" i="1"/>
  <c r="R48" i="1"/>
  <c r="G48" i="1" s="1"/>
  <c r="Q48" i="1"/>
  <c r="J48" i="1" s="1"/>
  <c r="T48" i="1"/>
  <c r="M48" i="1" s="1"/>
  <c r="Q50" i="1"/>
  <c r="P58" i="1"/>
  <c r="S62" i="1"/>
  <c r="H62" i="1" s="1"/>
  <c r="J62" i="1"/>
  <c r="F62" i="1"/>
  <c r="R62" i="1"/>
  <c r="T62" i="1"/>
  <c r="L62" i="1"/>
  <c r="F65" i="1"/>
  <c r="S65" i="1"/>
  <c r="L65" i="1" s="1"/>
  <c r="F68" i="1"/>
  <c r="M68" i="1"/>
  <c r="L68" i="1"/>
  <c r="K68" i="1"/>
  <c r="S41" i="1"/>
  <c r="M41" i="1"/>
  <c r="I41" i="1"/>
  <c r="R41" i="1"/>
  <c r="L41" i="1"/>
  <c r="H41" i="1"/>
  <c r="K43" i="1"/>
  <c r="G43" i="1"/>
  <c r="O49" i="1"/>
  <c r="L47" i="1"/>
  <c r="H47" i="1"/>
  <c r="O50" i="1"/>
  <c r="K47" i="1"/>
  <c r="G47" i="1"/>
  <c r="S51" i="1"/>
  <c r="M51" i="1"/>
  <c r="I51" i="1"/>
  <c r="P54" i="1"/>
  <c r="P52" i="1"/>
  <c r="R51" i="1"/>
  <c r="L51" i="1"/>
  <c r="H51" i="1"/>
  <c r="P59" i="1"/>
  <c r="K67" i="1"/>
  <c r="G67" i="1"/>
  <c r="S73" i="1"/>
  <c r="R73" i="1"/>
  <c r="L74" i="1"/>
  <c r="K74" i="1"/>
  <c r="S36" i="1"/>
  <c r="F39" i="1"/>
  <c r="I40" i="1"/>
  <c r="M40" i="1"/>
  <c r="S40" i="1"/>
  <c r="F43" i="1"/>
  <c r="I44" i="1"/>
  <c r="M44" i="1"/>
  <c r="S44" i="1"/>
  <c r="T47" i="1"/>
  <c r="I62" i="1"/>
  <c r="I64" i="1"/>
  <c r="F67" i="1"/>
  <c r="J67" i="1"/>
  <c r="S67" i="1"/>
  <c r="Q47" i="1"/>
  <c r="H44" i="1" l="1"/>
  <c r="L44" i="1"/>
  <c r="Q54" i="1"/>
  <c r="L54" i="1"/>
  <c r="T54" i="1"/>
  <c r="K54" i="1"/>
  <c r="S54" i="1"/>
  <c r="H54" i="1" s="1"/>
  <c r="J54" i="1"/>
  <c r="R54" i="1"/>
  <c r="M54" i="1"/>
  <c r="K65" i="1"/>
  <c r="I48" i="1"/>
  <c r="J36" i="1"/>
  <c r="F36" i="1"/>
  <c r="L36" i="1"/>
  <c r="G36" i="1"/>
  <c r="I36" i="1"/>
  <c r="H36" i="1"/>
  <c r="M36" i="1"/>
  <c r="K36" i="1"/>
  <c r="K53" i="1"/>
  <c r="M11" i="1"/>
  <c r="K49" i="1"/>
  <c r="J49" i="1"/>
  <c r="F49" i="1"/>
  <c r="M49" i="1"/>
  <c r="L49" i="1"/>
  <c r="I49" i="1"/>
  <c r="H49" i="1"/>
  <c r="F53" i="1"/>
  <c r="I12" i="1"/>
  <c r="K35" i="1"/>
  <c r="G54" i="1"/>
  <c r="L27" i="1"/>
  <c r="H27" i="1"/>
  <c r="K64" i="1"/>
  <c r="L67" i="1"/>
  <c r="H67" i="1"/>
  <c r="K51" i="1"/>
  <c r="G51" i="1"/>
  <c r="L50" i="1"/>
  <c r="K50" i="1"/>
  <c r="M50" i="1"/>
  <c r="I50" i="1"/>
  <c r="J50" i="1"/>
  <c r="I65" i="1"/>
  <c r="M65" i="1"/>
  <c r="H65" i="1"/>
  <c r="H50" i="1"/>
  <c r="F48" i="1"/>
  <c r="I22" i="1"/>
  <c r="G49" i="1"/>
  <c r="I42" i="1"/>
  <c r="H32" i="1"/>
  <c r="K45" i="1"/>
  <c r="I45" i="1"/>
  <c r="I28" i="1"/>
  <c r="K27" i="1"/>
  <c r="M31" i="1"/>
  <c r="J32" i="1"/>
  <c r="J24" i="1"/>
  <c r="F47" i="1"/>
  <c r="J47" i="1"/>
  <c r="L40" i="1"/>
  <c r="H40" i="1"/>
  <c r="G62" i="1"/>
  <c r="K62" i="1"/>
  <c r="L45" i="1"/>
  <c r="I54" i="1"/>
  <c r="J11" i="1"/>
  <c r="F11" i="1"/>
  <c r="K41" i="1"/>
  <c r="G41" i="1"/>
  <c r="F31" i="1"/>
  <c r="I47" i="1"/>
  <c r="M47" i="1"/>
  <c r="Q52" i="1"/>
  <c r="F52" i="1" s="1"/>
  <c r="T52" i="1"/>
  <c r="M52" i="1" s="1"/>
  <c r="R52" i="1"/>
  <c r="K52" i="1" s="1"/>
  <c r="S52" i="1"/>
  <c r="H52" i="1" s="1"/>
  <c r="J52" i="1"/>
  <c r="F50" i="1"/>
  <c r="K48" i="1"/>
  <c r="G52" i="1"/>
  <c r="G12" i="1"/>
  <c r="J22" i="1"/>
  <c r="F54" i="1"/>
  <c r="L28" i="1"/>
  <c r="H28" i="1"/>
  <c r="J26" i="1"/>
  <c r="H12" i="1"/>
  <c r="L30" i="1"/>
  <c r="S69" i="1"/>
  <c r="J69" i="1"/>
  <c r="F69" i="1"/>
  <c r="R69" i="1"/>
  <c r="G69" i="1" s="1"/>
  <c r="P73" i="1"/>
  <c r="H69" i="1"/>
  <c r="L69" i="1"/>
  <c r="K69" i="1"/>
  <c r="Q69" i="1"/>
  <c r="T69" i="1"/>
  <c r="I52" i="1" l="1"/>
  <c r="L52" i="1"/>
  <c r="M69" i="1"/>
  <c r="I69" i="1"/>
  <c r="J73" i="1"/>
  <c r="K73" i="1"/>
  <c r="L73" i="1"/>
  <c r="M73" i="1"/>
</calcChain>
</file>

<file path=xl/comments1.xml><?xml version="1.0" encoding="utf-8"?>
<comments xmlns="http://schemas.openxmlformats.org/spreadsheetml/2006/main">
  <authors>
    <author>Muhamed</author>
  </authors>
  <commentList>
    <comment ref="U1" authorId="0">
      <text>
        <r>
          <rPr>
            <b/>
            <sz val="12"/>
            <color indexed="81"/>
            <rFont val="Tahoma"/>
            <family val="2"/>
            <charset val="204"/>
          </rPr>
          <t>Muhamed:</t>
        </r>
        <r>
          <rPr>
            <sz val="12"/>
            <color indexed="81"/>
            <rFont val="Tahoma"/>
            <family val="2"/>
            <charset val="204"/>
          </rPr>
          <t xml:space="preserve">
ПЛАН/ФАКТ</t>
        </r>
      </text>
    </comment>
  </commentList>
</comments>
</file>

<file path=xl/sharedStrings.xml><?xml version="1.0" encoding="utf-8"?>
<sst xmlns="http://schemas.openxmlformats.org/spreadsheetml/2006/main" count="165" uniqueCount="54">
  <si>
    <t>план</t>
  </si>
  <si>
    <t>Наименование</t>
  </si>
  <si>
    <t>Ценовая категория</t>
  </si>
  <si>
    <t>Уровень напряжения</t>
  </si>
  <si>
    <t>Зона</t>
  </si>
  <si>
    <t>Единица измерения</t>
  </si>
  <si>
    <t>Цена на электроэнергию для конечного потребителя по договорам энергоснабжения</t>
  </si>
  <si>
    <t>Цена на электроэнергию для конечного потребителя по договорам купли-продажи</t>
  </si>
  <si>
    <t>Услуги по передаче</t>
  </si>
  <si>
    <t>Иные услуги</t>
  </si>
  <si>
    <t>Нерегулироемая цена на электроэнергию (мощность)</t>
  </si>
  <si>
    <t>Доходность продаж /
Коэффициент параметров деятельности гарантирующего поставщика</t>
  </si>
  <si>
    <t>Размер сбытовой надбавки:</t>
  </si>
  <si>
    <t>до 150 кВт</t>
  </si>
  <si>
    <t>от 150 до 670 кВт.</t>
  </si>
  <si>
    <t>от 670 до 10 мВт.</t>
  </si>
  <si>
    <t>не менее 10 мВт.</t>
  </si>
  <si>
    <t>Прочие потребители с услугами по передаче региональных сетевых компаний (РСК)</t>
  </si>
  <si>
    <t>Одноставочный тариф</t>
  </si>
  <si>
    <t>Первая ценовая категория</t>
  </si>
  <si>
    <t>ВН</t>
  </si>
  <si>
    <t>не дефференциируется</t>
  </si>
  <si>
    <t>руб./кВт.ч.</t>
  </si>
  <si>
    <t>СН1</t>
  </si>
  <si>
    <t>СН2</t>
  </si>
  <si>
    <t>НН</t>
  </si>
  <si>
    <t>Вторая ценовая категория</t>
  </si>
  <si>
    <t>Ночная зона</t>
  </si>
  <si>
    <t>Полупиковая зона</t>
  </si>
  <si>
    <t>пиковая зона</t>
  </si>
  <si>
    <t>Дневная зона</t>
  </si>
  <si>
    <t>Двухставочный тариф за электроэнергию</t>
  </si>
  <si>
    <t>Четвертая, шестая ценовые категории</t>
  </si>
  <si>
    <t>руб.кВт.ч.</t>
  </si>
  <si>
    <t>Двухставочный тариф за мощность</t>
  </si>
  <si>
    <t>Третья, пятая ценовые категории</t>
  </si>
  <si>
    <t>руб.кВт.* месяц</t>
  </si>
  <si>
    <t>Прочие потребители с услугами по передаче Федеральной сетевой компании (ФСК)</t>
  </si>
  <si>
    <t>руб./мВт.ч.</t>
  </si>
  <si>
    <t>Тарифы для населения</t>
  </si>
  <si>
    <t>Население городское, и приравненные к населению</t>
  </si>
  <si>
    <t>х</t>
  </si>
  <si>
    <t>то же с НДС</t>
  </si>
  <si>
    <t>-</t>
  </si>
  <si>
    <t>Население сельское,с электроплитами</t>
  </si>
  <si>
    <t>Индивидуальные тарифы</t>
  </si>
  <si>
    <t>ОАО "Нальчикэнергосбыт"</t>
  </si>
  <si>
    <t>Одноставочный тариф за электроэнергию (мощность)</t>
  </si>
  <si>
    <t>Одноставочный тариф за электроэнергию (мощность) для перепродажи населению</t>
  </si>
  <si>
    <t>руб.МВт.* месяц</t>
  </si>
  <si>
    <t>ОАО "ЭСК"</t>
  </si>
  <si>
    <t>Компенсация потерь в сетях</t>
  </si>
  <si>
    <t>Начальник ООРР                                                           М.В. Шалов</t>
  </si>
  <si>
    <t>на март 2014г.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</si>
</sst>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р_._-;\-* #,##0_р_._-;_-* &quot;-&quot;_р_._-;_-@_-"/>
    <numFmt numFmtId="164" formatCode="0.00000"/>
    <numFmt numFmtId="165" formatCode="0.00000%"/>
  </numFmts>
  <fonts count="12" x14ac:knownFonts="1">
    <font>
      <sz val="10"/>
      <name val="Arial Cyr"/>
      <charset val="204"/>
    </font>
    <font>
      <b/>
      <sz val="12"/>
      <name val="Arial Cyr"/>
      <charset val="204"/>
    </font>
    <font>
      <b/>
      <sz val="12"/>
      <color indexed="10"/>
      <name val="Arial Cyr"/>
      <charset val="204"/>
    </font>
    <font>
      <b/>
      <sz val="10"/>
      <name val="Arial Cyr"/>
      <charset val="204"/>
    </font>
    <font>
      <b/>
      <sz val="10"/>
      <color rgb="FF0000CC"/>
      <name val="Arial Cyr"/>
      <charset val="204"/>
    </font>
    <font>
      <b/>
      <sz val="10"/>
      <color rgb="FFFF0000"/>
      <name val="Arial Cyr"/>
      <charset val="204"/>
    </font>
    <font>
      <sz val="10"/>
      <color rgb="FFFF0000"/>
      <name val="Arial Cyr"/>
      <charset val="204"/>
    </font>
    <font>
      <sz val="10"/>
      <color rgb="FF0000CC"/>
      <name val="Arial Cyr"/>
      <charset val="204"/>
    </font>
    <font>
      <b/>
      <sz val="10"/>
      <color rgb="FF0000FF"/>
      <name val="Arial Cyr"/>
      <charset val="204"/>
    </font>
    <font>
      <b/>
      <sz val="14"/>
      <name val="Arial Cyr"/>
      <charset val="204"/>
    </font>
    <font>
      <b/>
      <sz val="12"/>
      <color indexed="81"/>
      <name val="Tahoma"/>
      <family val="2"/>
      <charset val="204"/>
    </font>
    <font>
      <sz val="12"/>
      <color indexed="81"/>
      <name val="Tahoma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30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 applyProtection="1">
      <alignment horizontal="left"/>
      <protection locked="0"/>
    </xf>
    <xf numFmtId="0" fontId="3" fillId="0" borderId="0" xfId="0" applyFont="1" applyAlignment="1">
      <alignment horizontal="center"/>
    </xf>
    <xf numFmtId="0" fontId="2" fillId="0" borderId="0" xfId="0" applyFont="1" applyAlignment="1" applyProtection="1">
      <alignment horizontal="center"/>
      <protection locked="0"/>
    </xf>
    <xf numFmtId="0" fontId="0" fillId="0" borderId="0" xfId="0" applyProtection="1">
      <protection locked="0"/>
    </xf>
    <xf numFmtId="164" fontId="0" fillId="0" borderId="0" xfId="0" applyNumberFormat="1"/>
    <xf numFmtId="165" fontId="3" fillId="0" borderId="14" xfId="0" applyNumberFormat="1" applyFont="1" applyFill="1" applyBorder="1" applyAlignment="1">
      <alignment vertical="center" wrapText="1"/>
    </xf>
    <xf numFmtId="0" fontId="4" fillId="0" borderId="15" xfId="0" applyFont="1" applyBorder="1"/>
    <xf numFmtId="0" fontId="4" fillId="0" borderId="16" xfId="0" applyFont="1" applyBorder="1"/>
    <xf numFmtId="0" fontId="4" fillId="0" borderId="17" xfId="0" applyFont="1" applyBorder="1"/>
    <xf numFmtId="0" fontId="4" fillId="0" borderId="18" xfId="0" applyFont="1" applyBorder="1"/>
    <xf numFmtId="0" fontId="3" fillId="0" borderId="22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 wrapText="1"/>
    </xf>
    <xf numFmtId="0" fontId="3" fillId="0" borderId="28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64" fontId="3" fillId="0" borderId="5" xfId="0" applyNumberFormat="1" applyFont="1" applyBorder="1"/>
    <xf numFmtId="164" fontId="3" fillId="0" borderId="31" xfId="0" applyNumberFormat="1" applyFont="1" applyBorder="1"/>
    <xf numFmtId="164" fontId="3" fillId="0" borderId="4" xfId="0" applyNumberFormat="1" applyFont="1" applyBorder="1"/>
    <xf numFmtId="0" fontId="4" fillId="0" borderId="31" xfId="0" applyFont="1" applyBorder="1"/>
    <xf numFmtId="0" fontId="5" fillId="0" borderId="6" xfId="0" applyFont="1" applyBorder="1"/>
    <xf numFmtId="164" fontId="3" fillId="0" borderId="6" xfId="0" applyNumberFormat="1" applyFont="1" applyBorder="1"/>
    <xf numFmtId="164" fontId="0" fillId="0" borderId="0" xfId="0" applyNumberFormat="1" applyProtection="1">
      <protection locked="0"/>
    </xf>
    <xf numFmtId="0" fontId="3" fillId="0" borderId="8" xfId="0" applyFont="1" applyBorder="1" applyAlignment="1">
      <alignment horizontal="center" vertical="center"/>
    </xf>
    <xf numFmtId="164" fontId="3" fillId="0" borderId="11" xfId="0" applyNumberFormat="1" applyFont="1" applyBorder="1"/>
    <xf numFmtId="164" fontId="3" fillId="0" borderId="32" xfId="0" applyNumberFormat="1" applyFont="1" applyBorder="1"/>
    <xf numFmtId="164" fontId="3" fillId="0" borderId="10" xfId="0" applyNumberFormat="1" applyFont="1" applyBorder="1"/>
    <xf numFmtId="0" fontId="4" fillId="0" borderId="32" xfId="0" applyFont="1" applyBorder="1"/>
    <xf numFmtId="0" fontId="3" fillId="0" borderId="12" xfId="0" applyFont="1" applyBorder="1"/>
    <xf numFmtId="164" fontId="3" fillId="0" borderId="12" xfId="0" applyNumberFormat="1" applyFont="1" applyBorder="1"/>
    <xf numFmtId="0" fontId="3" fillId="0" borderId="20" xfId="0" applyFont="1" applyBorder="1" applyAlignment="1">
      <alignment horizontal="center" vertical="center"/>
    </xf>
    <xf numFmtId="164" fontId="3" fillId="0" borderId="25" xfId="0" applyNumberFormat="1" applyFont="1" applyBorder="1"/>
    <xf numFmtId="164" fontId="3" fillId="0" borderId="33" xfId="0" applyNumberFormat="1" applyFont="1" applyBorder="1"/>
    <xf numFmtId="164" fontId="3" fillId="0" borderId="34" xfId="0" applyNumberFormat="1" applyFont="1" applyBorder="1"/>
    <xf numFmtId="0" fontId="4" fillId="0" borderId="33" xfId="0" applyFont="1" applyBorder="1"/>
    <xf numFmtId="0" fontId="3" fillId="0" borderId="26" xfId="0" applyFont="1" applyBorder="1"/>
    <xf numFmtId="164" fontId="3" fillId="0" borderId="26" xfId="0" applyNumberFormat="1" applyFont="1" applyBorder="1"/>
    <xf numFmtId="0" fontId="3" fillId="0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0" borderId="5" xfId="0" applyFill="1" applyBorder="1"/>
    <xf numFmtId="0" fontId="0" fillId="0" borderId="31" xfId="0" applyFill="1" applyBorder="1"/>
    <xf numFmtId="0" fontId="0" fillId="0" borderId="4" xfId="0" applyFill="1" applyBorder="1"/>
    <xf numFmtId="0" fontId="0" fillId="0" borderId="6" xfId="0" applyFill="1" applyBorder="1"/>
    <xf numFmtId="0" fontId="6" fillId="0" borderId="6" xfId="0" applyFont="1" applyFill="1" applyBorder="1"/>
    <xf numFmtId="0" fontId="3" fillId="0" borderId="8" xfId="0" applyFont="1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/>
    </xf>
    <xf numFmtId="0" fontId="0" fillId="0" borderId="11" xfId="0" applyFill="1" applyBorder="1"/>
    <xf numFmtId="0" fontId="0" fillId="0" borderId="32" xfId="0" applyFill="1" applyBorder="1"/>
    <xf numFmtId="0" fontId="0" fillId="0" borderId="10" xfId="0" applyFill="1" applyBorder="1"/>
    <xf numFmtId="0" fontId="0" fillId="0" borderId="12" xfId="0" applyFill="1" applyBorder="1"/>
    <xf numFmtId="0" fontId="6" fillId="0" borderId="12" xfId="0" applyFont="1" applyFill="1" applyBorder="1"/>
    <xf numFmtId="0" fontId="0" fillId="3" borderId="35" xfId="0" applyFill="1" applyBorder="1" applyAlignment="1">
      <alignment horizontal="center" vertical="center"/>
    </xf>
    <xf numFmtId="0" fontId="0" fillId="0" borderId="36" xfId="0" applyFill="1" applyBorder="1"/>
    <xf numFmtId="0" fontId="0" fillId="0" borderId="37" xfId="0" applyFill="1" applyBorder="1"/>
    <xf numFmtId="0" fontId="0" fillId="0" borderId="16" xfId="0" applyFill="1" applyBorder="1"/>
    <xf numFmtId="0" fontId="0" fillId="0" borderId="38" xfId="0" applyFill="1" applyBorder="1"/>
    <xf numFmtId="0" fontId="6" fillId="0" borderId="38" xfId="0" applyFont="1" applyFill="1" applyBorder="1"/>
    <xf numFmtId="0" fontId="0" fillId="4" borderId="39" xfId="0" applyFill="1" applyBorder="1" applyAlignment="1">
      <alignment horizontal="center" vertical="center"/>
    </xf>
    <xf numFmtId="0" fontId="0" fillId="0" borderId="40" xfId="0" applyFill="1" applyBorder="1"/>
    <xf numFmtId="0" fontId="0" fillId="0" borderId="41" xfId="0" applyFill="1" applyBorder="1"/>
    <xf numFmtId="0" fontId="0" fillId="0" borderId="42" xfId="0" applyFill="1" applyBorder="1"/>
    <xf numFmtId="0" fontId="0" fillId="0" borderId="43" xfId="0" applyFill="1" applyBorder="1"/>
    <xf numFmtId="0" fontId="6" fillId="0" borderId="43" xfId="0" applyFont="1" applyFill="1" applyBorder="1"/>
    <xf numFmtId="0" fontId="3" fillId="0" borderId="35" xfId="0" applyFont="1" applyBorder="1" applyAlignment="1">
      <alignment horizontal="center" vertical="center"/>
    </xf>
    <xf numFmtId="0" fontId="0" fillId="4" borderId="35" xfId="0" applyFill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0" fillId="3" borderId="39" xfId="0" applyFill="1" applyBorder="1" applyAlignment="1">
      <alignment horizontal="center" vertical="center"/>
    </xf>
    <xf numFmtId="0" fontId="0" fillId="0" borderId="6" xfId="0" applyFont="1" applyFill="1" applyBorder="1"/>
    <xf numFmtId="0" fontId="0" fillId="0" borderId="12" xfId="0" applyFont="1" applyFill="1" applyBorder="1"/>
    <xf numFmtId="0" fontId="0" fillId="0" borderId="38" xfId="0" applyFont="1" applyFill="1" applyBorder="1"/>
    <xf numFmtId="0" fontId="0" fillId="0" borderId="43" xfId="0" applyFont="1" applyFill="1" applyBorder="1"/>
    <xf numFmtId="0" fontId="3" fillId="0" borderId="20" xfId="0" applyFont="1" applyFill="1" applyBorder="1" applyAlignment="1">
      <alignment horizontal="center" vertical="center" wrapText="1"/>
    </xf>
    <xf numFmtId="0" fontId="0" fillId="4" borderId="20" xfId="0" applyFill="1" applyBorder="1" applyAlignment="1">
      <alignment horizontal="center" vertical="center"/>
    </xf>
    <xf numFmtId="0" fontId="0" fillId="0" borderId="25" xfId="0" applyFill="1" applyBorder="1"/>
    <xf numFmtId="0" fontId="0" fillId="0" borderId="33" xfId="0" applyFill="1" applyBorder="1"/>
    <xf numFmtId="0" fontId="0" fillId="0" borderId="34" xfId="0" applyFill="1" applyBorder="1"/>
    <xf numFmtId="0" fontId="0" fillId="0" borderId="26" xfId="0" applyFill="1" applyBorder="1"/>
    <xf numFmtId="0" fontId="3" fillId="5" borderId="2" xfId="0" applyFont="1" applyFill="1" applyBorder="1" applyAlignment="1">
      <alignment horizontal="center" vertical="center"/>
    </xf>
    <xf numFmtId="0" fontId="3" fillId="0" borderId="6" xfId="0" applyFont="1" applyBorder="1"/>
    <xf numFmtId="0" fontId="3" fillId="0" borderId="10" xfId="0" applyFont="1" applyBorder="1" applyAlignment="1">
      <alignment horizontal="center" vertical="center"/>
    </xf>
    <xf numFmtId="0" fontId="3" fillId="5" borderId="9" xfId="0" applyFont="1" applyFill="1" applyBorder="1" applyAlignment="1">
      <alignment horizontal="center" vertical="center"/>
    </xf>
    <xf numFmtId="0" fontId="3" fillId="5" borderId="2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64" fontId="0" fillId="0" borderId="2" xfId="0" applyNumberFormat="1" applyBorder="1"/>
    <xf numFmtId="164" fontId="0" fillId="0" borderId="3" xfId="0" applyNumberFormat="1" applyBorder="1"/>
    <xf numFmtId="164" fontId="0" fillId="0" borderId="4" xfId="0" applyNumberFormat="1" applyBorder="1"/>
    <xf numFmtId="41" fontId="0" fillId="0" borderId="31" xfId="0" applyNumberFormat="1" applyBorder="1" applyAlignment="1">
      <alignment horizontal="center"/>
    </xf>
    <xf numFmtId="41" fontId="0" fillId="0" borderId="6" xfId="0" applyNumberForma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8" xfId="0" applyBorder="1" applyAlignment="1">
      <alignment horizontal="center" vertical="center" wrapText="1"/>
    </xf>
    <xf numFmtId="164" fontId="0" fillId="0" borderId="9" xfId="0" applyNumberFormat="1" applyBorder="1"/>
    <xf numFmtId="164" fontId="0" fillId="0" borderId="0" xfId="0" applyNumberFormat="1" applyBorder="1"/>
    <xf numFmtId="164" fontId="0" fillId="0" borderId="10" xfId="0" applyNumberFormat="1" applyBorder="1"/>
    <xf numFmtId="41" fontId="0" fillId="0" borderId="32" xfId="0" applyNumberFormat="1" applyBorder="1" applyAlignment="1">
      <alignment horizontal="center"/>
    </xf>
    <xf numFmtId="41" fontId="0" fillId="0" borderId="12" xfId="0" applyNumberForma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0" xfId="0" applyBorder="1" applyAlignment="1">
      <alignment horizontal="center"/>
    </xf>
    <xf numFmtId="164" fontId="0" fillId="0" borderId="21" xfId="0" applyNumberFormat="1" applyBorder="1"/>
    <xf numFmtId="164" fontId="0" fillId="0" borderId="44" xfId="0" applyNumberFormat="1" applyBorder="1"/>
    <xf numFmtId="164" fontId="0" fillId="0" borderId="34" xfId="0" applyNumberFormat="1" applyBorder="1"/>
    <xf numFmtId="41" fontId="0" fillId="0" borderId="33" xfId="0" applyNumberFormat="1" applyBorder="1" applyAlignment="1">
      <alignment horizontal="center"/>
    </xf>
    <xf numFmtId="41" fontId="0" fillId="0" borderId="26" xfId="0" applyNumberFormat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34" xfId="0" applyBorder="1" applyAlignment="1">
      <alignment horizontal="center"/>
    </xf>
    <xf numFmtId="0" fontId="3" fillId="5" borderId="3" xfId="0" applyFont="1" applyFill="1" applyBorder="1" applyAlignment="1">
      <alignment horizontal="center" vertical="center"/>
    </xf>
    <xf numFmtId="164" fontId="4" fillId="0" borderId="31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5" borderId="0" xfId="0" applyFont="1" applyFill="1" applyBorder="1" applyAlignment="1">
      <alignment horizontal="center" vertical="center"/>
    </xf>
    <xf numFmtId="164" fontId="4" fillId="0" borderId="32" xfId="0" applyNumberFormat="1" applyFont="1" applyBorder="1" applyAlignment="1">
      <alignment horizontal="center"/>
    </xf>
    <xf numFmtId="164" fontId="3" fillId="0" borderId="3" xfId="0" applyNumberFormat="1" applyFont="1" applyBorder="1"/>
    <xf numFmtId="0" fontId="4" fillId="0" borderId="5" xfId="0" applyFont="1" applyBorder="1"/>
    <xf numFmtId="0" fontId="3" fillId="0" borderId="7" xfId="0" applyFont="1" applyBorder="1"/>
    <xf numFmtId="164" fontId="3" fillId="0" borderId="0" xfId="0" applyNumberFormat="1" applyFont="1" applyBorder="1"/>
    <xf numFmtId="0" fontId="3" fillId="0" borderId="11" xfId="0" applyFont="1" applyBorder="1"/>
    <xf numFmtId="0" fontId="3" fillId="0" borderId="13" xfId="0" applyFont="1" applyBorder="1"/>
    <xf numFmtId="164" fontId="3" fillId="0" borderId="44" xfId="0" applyNumberFormat="1" applyFont="1" applyBorder="1"/>
    <xf numFmtId="0" fontId="3" fillId="0" borderId="25" xfId="0" applyFont="1" applyBorder="1"/>
    <xf numFmtId="0" fontId="3" fillId="0" borderId="27" xfId="0" applyFont="1" applyBorder="1"/>
    <xf numFmtId="164" fontId="4" fillId="0" borderId="5" xfId="0" applyNumberFormat="1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164" fontId="0" fillId="0" borderId="31" xfId="0" applyNumberFormat="1" applyBorder="1" applyAlignment="1">
      <alignment horizontal="center"/>
    </xf>
    <xf numFmtId="164" fontId="0" fillId="0" borderId="6" xfId="0" applyNumberFormat="1" applyBorder="1" applyAlignment="1">
      <alignment horizontal="center"/>
    </xf>
    <xf numFmtId="164" fontId="0" fillId="0" borderId="4" xfId="0" applyNumberFormat="1" applyBorder="1" applyAlignment="1">
      <alignment horizontal="center"/>
    </xf>
    <xf numFmtId="164" fontId="3" fillId="0" borderId="11" xfId="0" applyNumberFormat="1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164" fontId="0" fillId="0" borderId="32" xfId="0" applyNumberFormat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164" fontId="0" fillId="0" borderId="10" xfId="0" applyNumberFormat="1" applyBorder="1" applyAlignment="1">
      <alignment horizontal="center"/>
    </xf>
    <xf numFmtId="164" fontId="3" fillId="0" borderId="25" xfId="0" applyNumberFormat="1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164" fontId="0" fillId="0" borderId="33" xfId="0" applyNumberFormat="1" applyBorder="1" applyAlignment="1">
      <alignment horizontal="center"/>
    </xf>
    <xf numFmtId="164" fontId="0" fillId="0" borderId="26" xfId="0" applyNumberFormat="1" applyBorder="1" applyAlignment="1">
      <alignment horizontal="center"/>
    </xf>
    <xf numFmtId="164" fontId="0" fillId="0" borderId="34" xfId="0" applyNumberFormat="1" applyBorder="1" applyAlignment="1">
      <alignment horizontal="center"/>
    </xf>
    <xf numFmtId="0" fontId="0" fillId="0" borderId="8" xfId="0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0" fillId="0" borderId="3" xfId="0" applyBorder="1"/>
    <xf numFmtId="0" fontId="0" fillId="0" borderId="35" xfId="0" applyBorder="1" applyAlignment="1">
      <alignment horizontal="center"/>
    </xf>
    <xf numFmtId="0" fontId="0" fillId="0" borderId="19" xfId="0" applyNumberFormat="1" applyFont="1" applyBorder="1" applyAlignment="1">
      <alignment horizontal="center" vertical="center"/>
    </xf>
    <xf numFmtId="0" fontId="0" fillId="0" borderId="15" xfId="0" applyNumberFormat="1" applyFont="1" applyBorder="1" applyAlignment="1">
      <alignment horizontal="center" vertical="center"/>
    </xf>
    <xf numFmtId="0" fontId="0" fillId="0" borderId="16" xfId="0" applyNumberFormat="1" applyFont="1" applyBorder="1" applyAlignment="1">
      <alignment horizontal="center" vertical="center"/>
    </xf>
    <xf numFmtId="0" fontId="0" fillId="0" borderId="19" xfId="0" applyBorder="1"/>
    <xf numFmtId="0" fontId="0" fillId="0" borderId="15" xfId="0" applyBorder="1"/>
    <xf numFmtId="164" fontId="0" fillId="0" borderId="15" xfId="0" applyNumberFormat="1" applyBorder="1"/>
    <xf numFmtId="0" fontId="0" fillId="0" borderId="16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2" borderId="0" xfId="0" applyFill="1" applyProtection="1">
      <protection locked="0"/>
    </xf>
    <xf numFmtId="0" fontId="0" fillId="2" borderId="0" xfId="0" applyFill="1"/>
    <xf numFmtId="0" fontId="0" fillId="0" borderId="4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4" xfId="0" applyBorder="1" applyAlignment="1">
      <alignment vertical="center"/>
    </xf>
    <xf numFmtId="0" fontId="7" fillId="0" borderId="2" xfId="0" applyFont="1" applyBorder="1" applyAlignment="1">
      <alignment horizontal="center" vertical="center"/>
    </xf>
    <xf numFmtId="0" fontId="0" fillId="0" borderId="31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0" fillId="0" borderId="4" xfId="0" applyFont="1" applyBorder="1" applyAlignment="1">
      <alignment vertical="center"/>
    </xf>
    <xf numFmtId="0" fontId="0" fillId="0" borderId="10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9" xfId="0" applyFont="1" applyBorder="1" applyAlignment="1">
      <alignment horizontal="center" vertical="center"/>
    </xf>
    <xf numFmtId="0" fontId="0" fillId="0" borderId="32" xfId="0" applyFont="1" applyBorder="1" applyAlignment="1">
      <alignment vertical="center"/>
    </xf>
    <xf numFmtId="0" fontId="7" fillId="0" borderId="12" xfId="0" applyFont="1" applyFill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0" xfId="0" applyBorder="1" applyProtection="1">
      <protection locked="0"/>
    </xf>
    <xf numFmtId="0" fontId="0" fillId="0" borderId="49" xfId="0" applyBorder="1" applyProtection="1">
      <protection locked="0"/>
    </xf>
    <xf numFmtId="0" fontId="0" fillId="0" borderId="15" xfId="0" applyBorder="1" applyProtection="1">
      <protection locked="0"/>
    </xf>
    <xf numFmtId="0" fontId="0" fillId="0" borderId="37" xfId="0" applyBorder="1" applyProtection="1">
      <protection locked="0"/>
    </xf>
    <xf numFmtId="0" fontId="7" fillId="0" borderId="9" xfId="0" applyFont="1" applyBorder="1" applyAlignment="1">
      <alignment horizontal="center" vertical="center"/>
    </xf>
    <xf numFmtId="0" fontId="0" fillId="0" borderId="20" xfId="0" applyFont="1" applyBorder="1" applyAlignment="1">
      <alignment horizontal="center" vertical="center"/>
    </xf>
    <xf numFmtId="0" fontId="0" fillId="0" borderId="20" xfId="0" applyBorder="1" applyAlignment="1">
      <alignment horizontal="center" vertical="center" wrapText="1"/>
    </xf>
    <xf numFmtId="0" fontId="0" fillId="0" borderId="44" xfId="0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50" xfId="0" applyBorder="1" applyAlignment="1">
      <alignment horizontal="center" vertical="center" wrapText="1"/>
    </xf>
    <xf numFmtId="0" fontId="0" fillId="0" borderId="25" xfId="0" applyBorder="1" applyAlignment="1">
      <alignment vertical="center"/>
    </xf>
    <xf numFmtId="0" fontId="0" fillId="0" borderId="26" xfId="0" applyBorder="1" applyAlignment="1">
      <alignment vertical="center"/>
    </xf>
    <xf numFmtId="0" fontId="0" fillId="0" borderId="34" xfId="0" applyBorder="1" applyAlignment="1">
      <alignment vertical="center"/>
    </xf>
    <xf numFmtId="0" fontId="7" fillId="0" borderId="21" xfId="0" applyFont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6" xfId="0" applyFont="1" applyBorder="1" applyAlignment="1">
      <alignment vertical="center"/>
    </xf>
    <xf numFmtId="0" fontId="0" fillId="0" borderId="34" xfId="0" applyFont="1" applyBorder="1" applyAlignment="1">
      <alignment vertical="center"/>
    </xf>
    <xf numFmtId="0" fontId="0" fillId="2" borderId="0" xfId="0" applyFill="1" applyBorder="1" applyProtection="1">
      <protection locked="0"/>
    </xf>
    <xf numFmtId="41" fontId="7" fillId="0" borderId="2" xfId="0" applyNumberFormat="1" applyFont="1" applyBorder="1" applyAlignment="1">
      <alignment horizontal="center" vertical="center"/>
    </xf>
    <xf numFmtId="0" fontId="8" fillId="0" borderId="6" xfId="0" applyFont="1" applyBorder="1" applyAlignment="1">
      <alignment vertical="center"/>
    </xf>
    <xf numFmtId="41" fontId="7" fillId="0" borderId="9" xfId="0" applyNumberFormat="1" applyFont="1" applyBorder="1" applyAlignment="1">
      <alignment horizontal="center" vertical="center"/>
    </xf>
    <xf numFmtId="41" fontId="7" fillId="0" borderId="21" xfId="0" applyNumberFormat="1" applyFont="1" applyBorder="1" applyAlignment="1">
      <alignment horizontal="center" vertical="center"/>
    </xf>
    <xf numFmtId="41" fontId="0" fillId="0" borderId="33" xfId="0" applyNumberFormat="1" applyBorder="1" applyAlignment="1">
      <alignment horizontal="center" vertical="center"/>
    </xf>
    <xf numFmtId="41" fontId="0" fillId="0" borderId="26" xfId="0" applyNumberFormat="1" applyFont="1" applyBorder="1" applyAlignment="1">
      <alignment vertical="center"/>
    </xf>
    <xf numFmtId="41" fontId="0" fillId="0" borderId="34" xfId="0" applyNumberFormat="1" applyFont="1" applyBorder="1" applyAlignment="1">
      <alignment vertical="center"/>
    </xf>
    <xf numFmtId="0" fontId="3" fillId="0" borderId="0" xfId="0" applyFont="1"/>
    <xf numFmtId="0" fontId="9" fillId="0" borderId="0" xfId="0" applyFont="1" applyFill="1" applyBorder="1" applyAlignment="1">
      <alignment horizontal="left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2" borderId="29" xfId="0" applyFont="1" applyFill="1" applyBorder="1" applyAlignment="1">
      <alignment horizontal="center"/>
    </xf>
    <xf numFmtId="0" fontId="3" fillId="2" borderId="30" xfId="0" applyFont="1" applyFill="1" applyBorder="1" applyAlignment="1">
      <alignment horizontal="center"/>
    </xf>
    <xf numFmtId="0" fontId="0" fillId="0" borderId="45" xfId="0" applyBorder="1" applyAlignment="1">
      <alignment horizontal="center" wrapText="1"/>
    </xf>
    <xf numFmtId="0" fontId="0" fillId="0" borderId="42" xfId="0" applyBorder="1" applyAlignment="1">
      <alignment horizontal="center" wrapText="1"/>
    </xf>
    <xf numFmtId="0" fontId="0" fillId="0" borderId="39" xfId="0" applyBorder="1" applyAlignment="1">
      <alignment horizontal="center" wrapText="1"/>
    </xf>
    <xf numFmtId="0" fontId="0" fillId="0" borderId="20" xfId="0" applyBorder="1" applyAlignment="1">
      <alignment horizontal="center" wrapText="1"/>
    </xf>
    <xf numFmtId="164" fontId="0" fillId="0" borderId="45" xfId="0" applyNumberFormat="1" applyBorder="1" applyAlignment="1">
      <alignment horizontal="center" wrapText="1"/>
    </xf>
    <xf numFmtId="164" fontId="0" fillId="0" borderId="46" xfId="0" applyNumberFormat="1" applyBorder="1" applyAlignment="1">
      <alignment horizontal="center" wrapText="1"/>
    </xf>
    <xf numFmtId="164" fontId="0" fillId="0" borderId="42" xfId="0" applyNumberFormat="1" applyBorder="1" applyAlignment="1">
      <alignment horizontal="center" wrapText="1"/>
    </xf>
    <xf numFmtId="164" fontId="0" fillId="0" borderId="45" xfId="0" applyNumberFormat="1" applyFont="1" applyBorder="1" applyAlignment="1">
      <alignment horizontal="center" vertical="center"/>
    </xf>
    <xf numFmtId="164" fontId="0" fillId="0" borderId="46" xfId="0" applyNumberFormat="1" applyFont="1" applyBorder="1" applyAlignment="1">
      <alignment horizontal="center" vertical="center"/>
    </xf>
    <xf numFmtId="164" fontId="0" fillId="0" borderId="42" xfId="0" applyNumberFormat="1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21" xfId="0" applyBorder="1" applyAlignment="1">
      <alignment horizontal="center" wrapText="1"/>
    </xf>
    <xf numFmtId="0" fontId="0" fillId="0" borderId="34" xfId="0" applyBorder="1" applyAlignment="1">
      <alignment horizontal="center" wrapText="1"/>
    </xf>
    <xf numFmtId="0" fontId="4" fillId="0" borderId="21" xfId="0" applyFont="1" applyBorder="1" applyAlignment="1">
      <alignment horizontal="center" wrapText="1"/>
    </xf>
    <xf numFmtId="0" fontId="4" fillId="0" borderId="44" xfId="0" applyFont="1" applyBorder="1" applyAlignment="1">
      <alignment horizontal="center" wrapText="1"/>
    </xf>
    <xf numFmtId="0" fontId="4" fillId="0" borderId="34" xfId="0" applyFont="1" applyBorder="1" applyAlignment="1">
      <alignment horizontal="center" wrapText="1"/>
    </xf>
    <xf numFmtId="0" fontId="0" fillId="0" borderId="21" xfId="0" applyFont="1" applyBorder="1" applyAlignment="1">
      <alignment horizontal="center" vertical="center"/>
    </xf>
    <xf numFmtId="0" fontId="0" fillId="0" borderId="44" xfId="0" applyFont="1" applyBorder="1" applyAlignment="1">
      <alignment horizontal="center" vertical="center"/>
    </xf>
    <xf numFmtId="0" fontId="0" fillId="0" borderId="34" xfId="0" applyFont="1" applyBorder="1" applyAlignment="1">
      <alignment horizontal="center" vertical="center"/>
    </xf>
    <xf numFmtId="164" fontId="0" fillId="0" borderId="44" xfId="0" applyNumberFormat="1" applyBorder="1" applyAlignment="1">
      <alignment horizontal="center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35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164" fontId="0" fillId="0" borderId="2" xfId="0" applyNumberFormat="1" applyFont="1" applyBorder="1" applyAlignment="1">
      <alignment horizontal="center" vertical="center"/>
    </xf>
    <xf numFmtId="164" fontId="0" fillId="0" borderId="3" xfId="0" applyNumberFormat="1" applyFont="1" applyBorder="1" applyAlignment="1">
      <alignment horizontal="center" vertical="center"/>
    </xf>
    <xf numFmtId="164" fontId="0" fillId="0" borderId="4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/>
    </xf>
    <xf numFmtId="0" fontId="0" fillId="0" borderId="19" xfId="0" applyBorder="1" applyAlignment="1">
      <alignment horizontal="center" wrapText="1"/>
    </xf>
    <xf numFmtId="0" fontId="0" fillId="0" borderId="16" xfId="0" applyBorder="1" applyAlignment="1">
      <alignment horizontal="center" wrapText="1"/>
    </xf>
    <xf numFmtId="0" fontId="4" fillId="0" borderId="19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0" fontId="4" fillId="0" borderId="16" xfId="0" applyFont="1" applyBorder="1" applyAlignment="1">
      <alignment horizontal="center" wrapText="1"/>
    </xf>
    <xf numFmtId="0" fontId="3" fillId="2" borderId="29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8" xfId="0" applyNumberFormat="1" applyFont="1" applyBorder="1" applyAlignment="1">
      <alignment horizontal="center" vertical="center" wrapText="1"/>
    </xf>
    <xf numFmtId="0" fontId="3" fillId="0" borderId="20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O84"/>
  <sheetViews>
    <sheetView tabSelected="1" view="pageBreakPreview" zoomScaleNormal="100" zoomScaleSheetLayoutView="100" workbookViewId="0">
      <pane xSplit="5" ySplit="10" topLeftCell="F56" activePane="bottomRight" state="frozen"/>
      <selection activeCell="K1" sqref="K1"/>
      <selection pane="topRight" activeCell="K1" sqref="K1"/>
      <selection pane="bottomLeft" activeCell="K1" sqref="K1"/>
      <selection pane="bottomRight" activeCell="K2" sqref="K2"/>
    </sheetView>
  </sheetViews>
  <sheetFormatPr defaultRowHeight="12.75" x14ac:dyDescent="0.2"/>
  <cols>
    <col min="1" max="1" width="18" customWidth="1"/>
    <col min="2" max="2" width="19" customWidth="1"/>
    <col min="3" max="3" width="9.7109375" customWidth="1"/>
    <col min="4" max="4" width="16.85546875" customWidth="1"/>
    <col min="5" max="9" width="11.28515625" customWidth="1"/>
    <col min="10" max="13" width="10.42578125" customWidth="1"/>
    <col min="14" max="15" width="10.140625" customWidth="1"/>
    <col min="16" max="16" width="19.85546875" customWidth="1"/>
    <col min="17" max="20" width="11" customWidth="1"/>
    <col min="21" max="21" width="9.140625" style="6"/>
    <col min="22" max="23" width="11.140625" style="6" bestFit="1" customWidth="1"/>
    <col min="24" max="25" width="10.85546875" style="6" customWidth="1"/>
    <col min="26" max="41" width="9.140625" style="6"/>
  </cols>
  <sheetData>
    <row r="1" spans="1:41" ht="15.75" x14ac:dyDescent="0.25">
      <c r="A1" s="1"/>
      <c r="B1" s="1"/>
      <c r="C1" s="1"/>
      <c r="D1" s="1"/>
      <c r="E1" s="1"/>
      <c r="F1" s="1"/>
      <c r="G1" s="1"/>
      <c r="H1" s="1"/>
      <c r="I1" s="1"/>
      <c r="J1" s="2" t="str">
        <f>IF(U1="Факт","Расчет цен на электроэнергию (мощность)","Прогноз цен на электроэнергию (мощность) ")</f>
        <v xml:space="preserve">Прогноз цен на электроэнергию (мощность) </v>
      </c>
      <c r="K1" s="3" t="s">
        <v>53</v>
      </c>
      <c r="L1" s="2"/>
      <c r="N1" s="4"/>
      <c r="O1" s="4"/>
      <c r="P1" s="4"/>
      <c r="Q1" s="4"/>
      <c r="R1" s="4"/>
      <c r="S1" s="4"/>
      <c r="T1" s="4"/>
      <c r="U1" s="5" t="s">
        <v>0</v>
      </c>
    </row>
    <row r="2" spans="1:41" ht="13.5" thickBot="1" x14ac:dyDescent="0.25">
      <c r="P2" s="7"/>
    </row>
    <row r="3" spans="1:41" ht="51" customHeight="1" thickBot="1" x14ac:dyDescent="0.25">
      <c r="A3" s="257" t="s">
        <v>1</v>
      </c>
      <c r="B3" s="257" t="s">
        <v>2</v>
      </c>
      <c r="C3" s="278" t="s">
        <v>3</v>
      </c>
      <c r="D3" s="278" t="s">
        <v>4</v>
      </c>
      <c r="E3" s="257" t="s">
        <v>5</v>
      </c>
      <c r="F3" s="278" t="s">
        <v>6</v>
      </c>
      <c r="G3" s="279"/>
      <c r="H3" s="279"/>
      <c r="I3" s="280"/>
      <c r="J3" s="278" t="s">
        <v>7</v>
      </c>
      <c r="K3" s="279"/>
      <c r="L3" s="279"/>
      <c r="M3" s="280"/>
      <c r="N3" s="287" t="s">
        <v>8</v>
      </c>
      <c r="O3" s="290" t="s">
        <v>9</v>
      </c>
      <c r="P3" s="293" t="s">
        <v>10</v>
      </c>
      <c r="Q3" s="296" t="s">
        <v>11</v>
      </c>
      <c r="R3" s="297"/>
      <c r="S3" s="297"/>
      <c r="T3" s="298"/>
      <c r="AH3"/>
      <c r="AI3"/>
      <c r="AJ3"/>
      <c r="AK3"/>
      <c r="AL3"/>
      <c r="AM3"/>
      <c r="AN3"/>
      <c r="AO3"/>
    </row>
    <row r="4" spans="1:41" ht="15.75" customHeight="1" thickBot="1" x14ac:dyDescent="0.25">
      <c r="A4" s="258"/>
      <c r="B4" s="258"/>
      <c r="C4" s="281"/>
      <c r="D4" s="281"/>
      <c r="E4" s="258"/>
      <c r="F4" s="281"/>
      <c r="G4" s="282"/>
      <c r="H4" s="282"/>
      <c r="I4" s="283"/>
      <c r="J4" s="281"/>
      <c r="K4" s="282"/>
      <c r="L4" s="282"/>
      <c r="M4" s="283"/>
      <c r="N4" s="288"/>
      <c r="O4" s="291"/>
      <c r="P4" s="294"/>
      <c r="Q4" s="8">
        <f>Q5*Q6/100</f>
        <v>0.41712319999999992</v>
      </c>
      <c r="R4" s="8">
        <f>R5*R6/100</f>
        <v>0.38326079999999996</v>
      </c>
      <c r="S4" s="8">
        <f>S5*S6/100</f>
        <v>0.26095360000000001</v>
      </c>
      <c r="T4" s="8">
        <f>T5*T6/100</f>
        <v>0.15273600000000001</v>
      </c>
      <c r="AH4"/>
      <c r="AI4"/>
      <c r="AJ4"/>
      <c r="AK4"/>
      <c r="AL4"/>
      <c r="AM4"/>
      <c r="AN4"/>
      <c r="AO4"/>
    </row>
    <row r="5" spans="1:41" ht="16.5" customHeight="1" x14ac:dyDescent="0.2">
      <c r="A5" s="258"/>
      <c r="B5" s="258"/>
      <c r="C5" s="281"/>
      <c r="D5" s="281"/>
      <c r="E5" s="258"/>
      <c r="F5" s="281"/>
      <c r="G5" s="282"/>
      <c r="H5" s="282"/>
      <c r="I5" s="283"/>
      <c r="J5" s="281"/>
      <c r="K5" s="282"/>
      <c r="L5" s="282"/>
      <c r="M5" s="283"/>
      <c r="N5" s="288"/>
      <c r="O5" s="291"/>
      <c r="P5" s="294"/>
      <c r="Q5" s="9">
        <v>35.229999999999997</v>
      </c>
      <c r="R5" s="9">
        <v>32.369999999999997</v>
      </c>
      <c r="S5" s="9">
        <v>22.04</v>
      </c>
      <c r="T5" s="10">
        <v>12.9</v>
      </c>
      <c r="AH5"/>
      <c r="AI5"/>
      <c r="AJ5"/>
      <c r="AK5"/>
      <c r="AL5"/>
      <c r="AM5"/>
      <c r="AN5"/>
      <c r="AO5"/>
    </row>
    <row r="6" spans="1:41" ht="16.5" customHeight="1" x14ac:dyDescent="0.2">
      <c r="A6" s="258"/>
      <c r="B6" s="258"/>
      <c r="C6" s="281"/>
      <c r="D6" s="281"/>
      <c r="E6" s="258"/>
      <c r="F6" s="281"/>
      <c r="G6" s="282"/>
      <c r="H6" s="282"/>
      <c r="I6" s="283"/>
      <c r="J6" s="281"/>
      <c r="K6" s="282"/>
      <c r="L6" s="282"/>
      <c r="M6" s="283"/>
      <c r="N6" s="288"/>
      <c r="O6" s="291"/>
      <c r="P6" s="294"/>
      <c r="Q6" s="11">
        <v>1.1839999999999999</v>
      </c>
      <c r="R6" s="11">
        <v>1.1839999999999999</v>
      </c>
      <c r="S6" s="11">
        <v>1.1839999999999999</v>
      </c>
      <c r="T6" s="12">
        <v>1.1839999999999999</v>
      </c>
      <c r="AH6"/>
      <c r="AI6"/>
      <c r="AJ6"/>
      <c r="AK6"/>
      <c r="AL6"/>
      <c r="AM6"/>
      <c r="AN6"/>
      <c r="AO6"/>
    </row>
    <row r="7" spans="1:41" ht="15" customHeight="1" x14ac:dyDescent="0.2">
      <c r="A7" s="258"/>
      <c r="B7" s="258"/>
      <c r="C7" s="281"/>
      <c r="D7" s="281"/>
      <c r="E7" s="258"/>
      <c r="F7" s="284"/>
      <c r="G7" s="285"/>
      <c r="H7" s="285"/>
      <c r="I7" s="286"/>
      <c r="J7" s="284"/>
      <c r="K7" s="285"/>
      <c r="L7" s="285"/>
      <c r="M7" s="286"/>
      <c r="N7" s="288"/>
      <c r="O7" s="291"/>
      <c r="P7" s="294"/>
      <c r="Q7" s="299" t="s">
        <v>12</v>
      </c>
      <c r="R7" s="299"/>
      <c r="S7" s="299"/>
      <c r="T7" s="300"/>
      <c r="AH7"/>
      <c r="AI7"/>
      <c r="AJ7"/>
      <c r="AK7"/>
      <c r="AL7"/>
      <c r="AM7"/>
      <c r="AN7"/>
      <c r="AO7"/>
    </row>
    <row r="8" spans="1:41" ht="39.75" customHeight="1" thickBot="1" x14ac:dyDescent="0.25">
      <c r="A8" s="260"/>
      <c r="B8" s="260"/>
      <c r="C8" s="301"/>
      <c r="D8" s="301"/>
      <c r="E8" s="260"/>
      <c r="F8" s="13" t="s">
        <v>13</v>
      </c>
      <c r="G8" s="14" t="s">
        <v>14</v>
      </c>
      <c r="H8" s="14" t="s">
        <v>15</v>
      </c>
      <c r="I8" s="15" t="s">
        <v>16</v>
      </c>
      <c r="J8" s="13" t="s">
        <v>13</v>
      </c>
      <c r="K8" s="14" t="s">
        <v>14</v>
      </c>
      <c r="L8" s="14" t="s">
        <v>15</v>
      </c>
      <c r="M8" s="15" t="s">
        <v>16</v>
      </c>
      <c r="N8" s="289"/>
      <c r="O8" s="292"/>
      <c r="P8" s="295"/>
      <c r="Q8" s="16" t="s">
        <v>13</v>
      </c>
      <c r="R8" s="14" t="s">
        <v>14</v>
      </c>
      <c r="S8" s="14" t="s">
        <v>15</v>
      </c>
      <c r="T8" s="15" t="s">
        <v>16</v>
      </c>
      <c r="AH8"/>
      <c r="AI8"/>
      <c r="AJ8"/>
      <c r="AK8"/>
      <c r="AL8"/>
      <c r="AM8"/>
      <c r="AN8"/>
      <c r="AO8"/>
    </row>
    <row r="9" spans="1:41" ht="15" customHeight="1" thickBot="1" x14ac:dyDescent="0.25">
      <c r="A9" s="255" t="s">
        <v>17</v>
      </c>
      <c r="B9" s="256"/>
      <c r="C9" s="256"/>
      <c r="D9" s="256"/>
      <c r="E9" s="256"/>
      <c r="F9" s="256"/>
      <c r="G9" s="256"/>
      <c r="H9" s="256"/>
      <c r="I9" s="256"/>
      <c r="J9" s="256"/>
      <c r="K9" s="256"/>
      <c r="L9" s="256"/>
      <c r="M9" s="256"/>
      <c r="N9" s="256"/>
      <c r="O9" s="256"/>
      <c r="P9" s="256"/>
      <c r="Q9" s="256"/>
      <c r="R9" s="256"/>
      <c r="S9" s="256"/>
      <c r="T9" s="256"/>
    </row>
    <row r="10" spans="1:41" ht="12.75" customHeight="1" x14ac:dyDescent="0.2">
      <c r="A10" s="257" t="s">
        <v>18</v>
      </c>
      <c r="B10" s="257" t="s">
        <v>19</v>
      </c>
      <c r="C10" s="17" t="s">
        <v>20</v>
      </c>
      <c r="D10" s="261" t="s">
        <v>21</v>
      </c>
      <c r="E10" s="264" t="s">
        <v>22</v>
      </c>
      <c r="F10" s="18">
        <f>$N10+$O10+$P10+Q10</f>
        <v>3.2419100000000003</v>
      </c>
      <c r="G10" s="19">
        <f>$N10+$O10+$P10+R10</f>
        <v>3.2063500000000005</v>
      </c>
      <c r="H10" s="19">
        <f>$N10+$O10+$P10+S10</f>
        <v>3.0779300000000003</v>
      </c>
      <c r="I10" s="19">
        <f>$N10+$O10+$P10+T10</f>
        <v>2.9643000000000002</v>
      </c>
      <c r="J10" s="18">
        <f>$O10+$P10+Q10</f>
        <v>1.49071</v>
      </c>
      <c r="K10" s="19">
        <f>$O10+$P10+R10</f>
        <v>1.4551499999999999</v>
      </c>
      <c r="L10" s="19">
        <f>$O10+$P10+S10</f>
        <v>1.32673</v>
      </c>
      <c r="M10" s="20">
        <f>$O10+$P10+T10</f>
        <v>1.2130999999999998</v>
      </c>
      <c r="N10" s="21">
        <v>1.7512000000000001</v>
      </c>
      <c r="O10" s="22">
        <v>2.7299999999999998E-3</v>
      </c>
      <c r="P10" s="22">
        <v>1.05</v>
      </c>
      <c r="Q10" s="23">
        <f>ROUND(Q$5*Q$6*$P10/100,5)</f>
        <v>0.43797999999999998</v>
      </c>
      <c r="R10" s="23">
        <f t="shared" ref="Q10:T29" si="0">ROUND(R$5*R$6*$P10/100,5)</f>
        <v>0.40242</v>
      </c>
      <c r="S10" s="23">
        <f t="shared" si="0"/>
        <v>0.27400000000000002</v>
      </c>
      <c r="T10" s="20">
        <f t="shared" si="0"/>
        <v>0.16037000000000001</v>
      </c>
      <c r="U10" s="271"/>
      <c r="V10" s="24"/>
      <c r="W10" s="24"/>
      <c r="X10" s="24"/>
      <c r="Y10" s="24"/>
    </row>
    <row r="11" spans="1:41" ht="12.75" customHeight="1" x14ac:dyDescent="0.2">
      <c r="A11" s="258"/>
      <c r="B11" s="258"/>
      <c r="C11" s="25" t="s">
        <v>23</v>
      </c>
      <c r="D11" s="262"/>
      <c r="E11" s="265"/>
      <c r="F11" s="26">
        <f t="shared" ref="F11:I45" si="1">$N11+$O11+$P11+Q11</f>
        <v>3.3706099999999997</v>
      </c>
      <c r="G11" s="27">
        <f t="shared" si="1"/>
        <v>3.3350499999999998</v>
      </c>
      <c r="H11" s="27">
        <f t="shared" si="1"/>
        <v>3.2066299999999996</v>
      </c>
      <c r="I11" s="27">
        <f t="shared" si="1"/>
        <v>3.0929999999999995</v>
      </c>
      <c r="J11" s="26">
        <f t="shared" ref="J11:M45" si="2">$O11+$P11+Q11</f>
        <v>1.49071</v>
      </c>
      <c r="K11" s="27">
        <f t="shared" si="2"/>
        <v>1.4551499999999999</v>
      </c>
      <c r="L11" s="27">
        <f t="shared" si="2"/>
        <v>1.32673</v>
      </c>
      <c r="M11" s="28">
        <f t="shared" si="2"/>
        <v>1.2130999999999998</v>
      </c>
      <c r="N11" s="29">
        <v>1.8798999999999999</v>
      </c>
      <c r="O11" s="30">
        <f>O10</f>
        <v>2.7299999999999998E-3</v>
      </c>
      <c r="P11" s="30">
        <f>P10</f>
        <v>1.05</v>
      </c>
      <c r="Q11" s="31">
        <f t="shared" si="0"/>
        <v>0.43797999999999998</v>
      </c>
      <c r="R11" s="31">
        <f t="shared" si="0"/>
        <v>0.40242</v>
      </c>
      <c r="S11" s="31">
        <f t="shared" si="0"/>
        <v>0.27400000000000002</v>
      </c>
      <c r="T11" s="28">
        <f t="shared" si="0"/>
        <v>0.16037000000000001</v>
      </c>
      <c r="U11" s="272"/>
      <c r="V11" s="24"/>
      <c r="W11" s="24"/>
      <c r="X11" s="24"/>
      <c r="Y11" s="24"/>
    </row>
    <row r="12" spans="1:41" ht="12.75" customHeight="1" x14ac:dyDescent="0.2">
      <c r="A12" s="258"/>
      <c r="B12" s="258"/>
      <c r="C12" s="25" t="s">
        <v>24</v>
      </c>
      <c r="D12" s="262"/>
      <c r="E12" s="265"/>
      <c r="F12" s="26">
        <f t="shared" si="1"/>
        <v>3.7644100000000003</v>
      </c>
      <c r="G12" s="27">
        <f t="shared" si="1"/>
        <v>3.7288500000000004</v>
      </c>
      <c r="H12" s="27">
        <f t="shared" si="1"/>
        <v>3.6004300000000002</v>
      </c>
      <c r="I12" s="27">
        <f t="shared" si="1"/>
        <v>3.4868000000000001</v>
      </c>
      <c r="J12" s="26">
        <f t="shared" si="2"/>
        <v>1.49071</v>
      </c>
      <c r="K12" s="27">
        <f t="shared" si="2"/>
        <v>1.4551499999999999</v>
      </c>
      <c r="L12" s="27">
        <f t="shared" si="2"/>
        <v>1.32673</v>
      </c>
      <c r="M12" s="28">
        <f t="shared" si="2"/>
        <v>1.2130999999999998</v>
      </c>
      <c r="N12" s="29">
        <v>2.2736999999999998</v>
      </c>
      <c r="O12" s="30">
        <f>O10</f>
        <v>2.7299999999999998E-3</v>
      </c>
      <c r="P12" s="30">
        <f>P10</f>
        <v>1.05</v>
      </c>
      <c r="Q12" s="31">
        <f t="shared" si="0"/>
        <v>0.43797999999999998</v>
      </c>
      <c r="R12" s="31">
        <f t="shared" si="0"/>
        <v>0.40242</v>
      </c>
      <c r="S12" s="31">
        <f t="shared" si="0"/>
        <v>0.27400000000000002</v>
      </c>
      <c r="T12" s="28">
        <f t="shared" si="0"/>
        <v>0.16037000000000001</v>
      </c>
      <c r="U12" s="272"/>
      <c r="V12" s="24"/>
      <c r="W12" s="24"/>
      <c r="X12" s="24"/>
      <c r="Y12" s="24"/>
    </row>
    <row r="13" spans="1:41" ht="12.75" customHeight="1" thickBot="1" x14ac:dyDescent="0.25">
      <c r="A13" s="258"/>
      <c r="B13" s="260"/>
      <c r="C13" s="32" t="s">
        <v>25</v>
      </c>
      <c r="D13" s="263"/>
      <c r="E13" s="265"/>
      <c r="F13" s="33">
        <f>$N13+$O13+$P13+Q13</f>
        <v>4.4123099999999997</v>
      </c>
      <c r="G13" s="34">
        <f t="shared" si="1"/>
        <v>4.3767500000000004</v>
      </c>
      <c r="H13" s="34">
        <f t="shared" si="1"/>
        <v>4.2483300000000002</v>
      </c>
      <c r="I13" s="34">
        <f t="shared" si="1"/>
        <v>4.1347000000000005</v>
      </c>
      <c r="J13" s="33">
        <f t="shared" si="2"/>
        <v>1.49071</v>
      </c>
      <c r="K13" s="34">
        <f t="shared" si="2"/>
        <v>1.4551499999999999</v>
      </c>
      <c r="L13" s="34">
        <f t="shared" si="2"/>
        <v>1.32673</v>
      </c>
      <c r="M13" s="35">
        <f t="shared" si="2"/>
        <v>1.2130999999999998</v>
      </c>
      <c r="N13" s="36">
        <v>2.9216000000000002</v>
      </c>
      <c r="O13" s="37">
        <f>O10</f>
        <v>2.7299999999999998E-3</v>
      </c>
      <c r="P13" s="37">
        <f>P10</f>
        <v>1.05</v>
      </c>
      <c r="Q13" s="38">
        <f t="shared" si="0"/>
        <v>0.43797999999999998</v>
      </c>
      <c r="R13" s="38">
        <f t="shared" si="0"/>
        <v>0.40242</v>
      </c>
      <c r="S13" s="38">
        <f t="shared" si="0"/>
        <v>0.27400000000000002</v>
      </c>
      <c r="T13" s="35">
        <f t="shared" si="0"/>
        <v>0.16037000000000001</v>
      </c>
      <c r="U13" s="272"/>
      <c r="V13" s="24"/>
      <c r="W13" s="24"/>
      <c r="X13" s="24"/>
      <c r="Y13" s="24"/>
    </row>
    <row r="14" spans="1:41" ht="12.75" customHeight="1" x14ac:dyDescent="0.2">
      <c r="A14" s="258"/>
      <c r="B14" s="39" t="s">
        <v>26</v>
      </c>
      <c r="C14" s="17" t="s">
        <v>20</v>
      </c>
      <c r="D14" s="40" t="s">
        <v>27</v>
      </c>
      <c r="E14" s="265"/>
      <c r="F14" s="41">
        <f t="shared" si="1"/>
        <v>2.4935499999999999</v>
      </c>
      <c r="G14" s="42">
        <f t="shared" si="1"/>
        <v>2.4758800000000001</v>
      </c>
      <c r="H14" s="42">
        <f t="shared" si="1"/>
        <v>2.4120500000000002</v>
      </c>
      <c r="I14" s="42">
        <f t="shared" si="1"/>
        <v>2.3555700000000002</v>
      </c>
      <c r="J14" s="41">
        <f t="shared" si="2"/>
        <v>0.74234999999999995</v>
      </c>
      <c r="K14" s="42">
        <f t="shared" si="2"/>
        <v>0.72467999999999999</v>
      </c>
      <c r="L14" s="42">
        <f t="shared" si="2"/>
        <v>0.66084999999999994</v>
      </c>
      <c r="M14" s="43">
        <f t="shared" si="2"/>
        <v>0.60436999999999996</v>
      </c>
      <c r="N14" s="42">
        <f>N$10</f>
        <v>1.7512000000000001</v>
      </c>
      <c r="O14" s="44">
        <f t="shared" ref="O14:O33" si="3">O$10</f>
        <v>2.7299999999999998E-3</v>
      </c>
      <c r="P14" s="45">
        <v>0.52191999999999994</v>
      </c>
      <c r="Q14" s="44">
        <f t="shared" si="0"/>
        <v>0.2177</v>
      </c>
      <c r="R14" s="44">
        <f t="shared" si="0"/>
        <v>0.20003000000000001</v>
      </c>
      <c r="S14" s="44">
        <f t="shared" si="0"/>
        <v>0.13619999999999999</v>
      </c>
      <c r="T14" s="43">
        <f t="shared" si="0"/>
        <v>7.9719999999999999E-2</v>
      </c>
      <c r="U14" s="272"/>
      <c r="V14" s="24"/>
      <c r="W14" s="24"/>
      <c r="X14" s="24"/>
      <c r="Y14" s="24"/>
    </row>
    <row r="15" spans="1:41" ht="12.75" customHeight="1" x14ac:dyDescent="0.2">
      <c r="A15" s="258"/>
      <c r="B15" s="46"/>
      <c r="C15" s="25"/>
      <c r="D15" s="47" t="s">
        <v>28</v>
      </c>
      <c r="E15" s="265"/>
      <c r="F15" s="48">
        <f t="shared" si="1"/>
        <v>2.8734700000000002</v>
      </c>
      <c r="G15" s="49">
        <f t="shared" si="1"/>
        <v>2.8467199999999999</v>
      </c>
      <c r="H15" s="49">
        <f t="shared" si="1"/>
        <v>2.7501000000000002</v>
      </c>
      <c r="I15" s="49">
        <f t="shared" si="1"/>
        <v>2.6646000000000001</v>
      </c>
      <c r="J15" s="48">
        <f t="shared" si="2"/>
        <v>1.1222699999999999</v>
      </c>
      <c r="K15" s="49">
        <f t="shared" si="2"/>
        <v>1.09552</v>
      </c>
      <c r="L15" s="49">
        <f t="shared" si="2"/>
        <v>0.99890000000000001</v>
      </c>
      <c r="M15" s="50">
        <f t="shared" si="2"/>
        <v>0.91339999999999999</v>
      </c>
      <c r="N15" s="49">
        <f>N$10</f>
        <v>1.7512000000000001</v>
      </c>
      <c r="O15" s="51">
        <f>O$10</f>
        <v>2.7299999999999998E-3</v>
      </c>
      <c r="P15" s="52">
        <v>0.79000999999999999</v>
      </c>
      <c r="Q15" s="51">
        <f t="shared" si="0"/>
        <v>0.32952999999999999</v>
      </c>
      <c r="R15" s="51">
        <f t="shared" si="0"/>
        <v>0.30277999999999999</v>
      </c>
      <c r="S15" s="51">
        <f t="shared" si="0"/>
        <v>0.20616000000000001</v>
      </c>
      <c r="T15" s="50">
        <f t="shared" si="0"/>
        <v>0.12066</v>
      </c>
      <c r="U15" s="272"/>
      <c r="V15" s="24"/>
      <c r="W15" s="24"/>
      <c r="X15" s="24"/>
      <c r="Y15" s="24"/>
    </row>
    <row r="16" spans="1:41" ht="12.75" customHeight="1" x14ac:dyDescent="0.2">
      <c r="A16" s="258"/>
      <c r="B16" s="46"/>
      <c r="C16" s="25"/>
      <c r="D16" s="53" t="s">
        <v>29</v>
      </c>
      <c r="E16" s="265"/>
      <c r="F16" s="54">
        <f t="shared" si="1"/>
        <v>5.6659800000000002</v>
      </c>
      <c r="G16" s="55">
        <f t="shared" si="1"/>
        <v>5.5724999999999998</v>
      </c>
      <c r="H16" s="55">
        <f t="shared" si="1"/>
        <v>5.2348700000000008</v>
      </c>
      <c r="I16" s="55">
        <f t="shared" si="1"/>
        <v>4.9361300000000004</v>
      </c>
      <c r="J16" s="54">
        <f t="shared" si="2"/>
        <v>3.9147799999999999</v>
      </c>
      <c r="K16" s="55">
        <f t="shared" si="2"/>
        <v>3.8212999999999999</v>
      </c>
      <c r="L16" s="55">
        <f t="shared" si="2"/>
        <v>3.48367</v>
      </c>
      <c r="M16" s="56">
        <f t="shared" si="2"/>
        <v>3.18493</v>
      </c>
      <c r="N16" s="55">
        <f>N$10</f>
        <v>1.7512000000000001</v>
      </c>
      <c r="O16" s="57">
        <f t="shared" si="3"/>
        <v>2.7299999999999998E-3</v>
      </c>
      <c r="P16" s="58">
        <v>2.7605599999999999</v>
      </c>
      <c r="Q16" s="57">
        <f t="shared" si="0"/>
        <v>1.1514899999999999</v>
      </c>
      <c r="R16" s="57">
        <f t="shared" si="0"/>
        <v>1.0580099999999999</v>
      </c>
      <c r="S16" s="57">
        <f t="shared" si="0"/>
        <v>0.72038000000000002</v>
      </c>
      <c r="T16" s="56">
        <f t="shared" si="0"/>
        <v>0.42164000000000001</v>
      </c>
      <c r="U16" s="272"/>
      <c r="V16" s="24"/>
      <c r="W16" s="24"/>
      <c r="X16" s="24"/>
      <c r="Y16" s="24"/>
    </row>
    <row r="17" spans="1:25" ht="12.75" customHeight="1" x14ac:dyDescent="0.2">
      <c r="A17" s="258"/>
      <c r="B17" s="46"/>
      <c r="C17" s="25"/>
      <c r="D17" s="59" t="s">
        <v>27</v>
      </c>
      <c r="E17" s="265"/>
      <c r="F17" s="60">
        <f t="shared" si="1"/>
        <v>2.4935499999999999</v>
      </c>
      <c r="G17" s="61">
        <f t="shared" si="1"/>
        <v>2.4758800000000001</v>
      </c>
      <c r="H17" s="61">
        <f t="shared" si="1"/>
        <v>2.4120500000000002</v>
      </c>
      <c r="I17" s="61">
        <f t="shared" si="1"/>
        <v>2.3555700000000002</v>
      </c>
      <c r="J17" s="60">
        <f t="shared" si="2"/>
        <v>0.74234999999999995</v>
      </c>
      <c r="K17" s="61">
        <f t="shared" si="2"/>
        <v>0.72467999999999999</v>
      </c>
      <c r="L17" s="61">
        <f t="shared" si="2"/>
        <v>0.66084999999999994</v>
      </c>
      <c r="M17" s="62">
        <f t="shared" si="2"/>
        <v>0.60436999999999996</v>
      </c>
      <c r="N17" s="61">
        <f>N$10</f>
        <v>1.7512000000000001</v>
      </c>
      <c r="O17" s="63">
        <f t="shared" si="3"/>
        <v>2.7299999999999998E-3</v>
      </c>
      <c r="P17" s="64">
        <v>0.52191999999999994</v>
      </c>
      <c r="Q17" s="63">
        <f t="shared" si="0"/>
        <v>0.2177</v>
      </c>
      <c r="R17" s="63">
        <f t="shared" si="0"/>
        <v>0.20003000000000001</v>
      </c>
      <c r="S17" s="63">
        <f t="shared" si="0"/>
        <v>0.13619999999999999</v>
      </c>
      <c r="T17" s="62">
        <f t="shared" si="0"/>
        <v>7.9719999999999999E-2</v>
      </c>
      <c r="U17" s="272"/>
      <c r="V17" s="24"/>
      <c r="W17" s="24"/>
      <c r="X17" s="24"/>
      <c r="Y17" s="24"/>
    </row>
    <row r="18" spans="1:25" ht="12.75" customHeight="1" thickBot="1" x14ac:dyDescent="0.25">
      <c r="A18" s="258"/>
      <c r="B18" s="46"/>
      <c r="C18" s="65"/>
      <c r="D18" s="66" t="s">
        <v>30</v>
      </c>
      <c r="E18" s="265"/>
      <c r="F18" s="54">
        <f t="shared" si="1"/>
        <v>3.60345</v>
      </c>
      <c r="G18" s="55">
        <f t="shared" si="1"/>
        <v>3.55925</v>
      </c>
      <c r="H18" s="55">
        <f t="shared" si="1"/>
        <v>3.3996300000000002</v>
      </c>
      <c r="I18" s="55">
        <f t="shared" si="1"/>
        <v>3.2583899999999999</v>
      </c>
      <c r="J18" s="54">
        <f t="shared" si="2"/>
        <v>1.8522499999999997</v>
      </c>
      <c r="K18" s="55">
        <f t="shared" si="2"/>
        <v>1.8080499999999997</v>
      </c>
      <c r="L18" s="55">
        <f t="shared" si="2"/>
        <v>1.6484299999999998</v>
      </c>
      <c r="M18" s="56">
        <f t="shared" si="2"/>
        <v>1.5071899999999998</v>
      </c>
      <c r="N18" s="55">
        <f>N$10</f>
        <v>1.7512000000000001</v>
      </c>
      <c r="O18" s="57">
        <f>O$10</f>
        <v>2.7299999999999998E-3</v>
      </c>
      <c r="P18" s="58">
        <v>1.3051199999999998</v>
      </c>
      <c r="Q18" s="57">
        <f t="shared" si="0"/>
        <v>0.5444</v>
      </c>
      <c r="R18" s="57">
        <f t="shared" si="0"/>
        <v>0.50019999999999998</v>
      </c>
      <c r="S18" s="57">
        <f t="shared" si="0"/>
        <v>0.34057999999999999</v>
      </c>
      <c r="T18" s="56">
        <f t="shared" si="0"/>
        <v>0.19933999999999999</v>
      </c>
      <c r="U18" s="273"/>
      <c r="V18" s="24"/>
      <c r="W18" s="24"/>
      <c r="X18" s="24"/>
      <c r="Y18" s="24"/>
    </row>
    <row r="19" spans="1:25" ht="12.75" customHeight="1" x14ac:dyDescent="0.2">
      <c r="A19" s="258"/>
      <c r="B19" s="46"/>
      <c r="C19" s="67" t="s">
        <v>23</v>
      </c>
      <c r="D19" s="68" t="s">
        <v>27</v>
      </c>
      <c r="E19" s="265"/>
      <c r="F19" s="41">
        <f t="shared" si="1"/>
        <v>2.6222499999999993</v>
      </c>
      <c r="G19" s="42">
        <f t="shared" si="1"/>
        <v>2.6045799999999995</v>
      </c>
      <c r="H19" s="42">
        <f t="shared" si="1"/>
        <v>2.5407499999999996</v>
      </c>
      <c r="I19" s="42">
        <f t="shared" si="1"/>
        <v>2.4842699999999995</v>
      </c>
      <c r="J19" s="41">
        <f t="shared" si="2"/>
        <v>0.74234999999999995</v>
      </c>
      <c r="K19" s="42">
        <f t="shared" si="2"/>
        <v>0.72467999999999999</v>
      </c>
      <c r="L19" s="42">
        <f t="shared" si="2"/>
        <v>0.66084999999999994</v>
      </c>
      <c r="M19" s="43">
        <f t="shared" si="2"/>
        <v>0.60436999999999996</v>
      </c>
      <c r="N19" s="42">
        <f>N$11</f>
        <v>1.8798999999999999</v>
      </c>
      <c r="O19" s="44">
        <f t="shared" si="3"/>
        <v>2.7299999999999998E-3</v>
      </c>
      <c r="P19" s="69">
        <f>P$14</f>
        <v>0.52191999999999994</v>
      </c>
      <c r="Q19" s="44">
        <f t="shared" si="0"/>
        <v>0.2177</v>
      </c>
      <c r="R19" s="44">
        <f t="shared" si="0"/>
        <v>0.20003000000000001</v>
      </c>
      <c r="S19" s="44">
        <f t="shared" si="0"/>
        <v>0.13619999999999999</v>
      </c>
      <c r="T19" s="43">
        <f t="shared" si="0"/>
        <v>7.9719999999999999E-2</v>
      </c>
      <c r="U19" s="274"/>
      <c r="V19" s="24"/>
      <c r="W19" s="24"/>
      <c r="X19" s="24"/>
      <c r="Y19" s="24"/>
    </row>
    <row r="20" spans="1:25" ht="12.75" customHeight="1" x14ac:dyDescent="0.2">
      <c r="A20" s="258"/>
      <c r="B20" s="46"/>
      <c r="C20" s="25"/>
      <c r="D20" s="47" t="s">
        <v>28</v>
      </c>
      <c r="E20" s="265"/>
      <c r="F20" s="48">
        <f t="shared" si="1"/>
        <v>3.00217</v>
      </c>
      <c r="G20" s="49">
        <f t="shared" si="1"/>
        <v>2.9754199999999997</v>
      </c>
      <c r="H20" s="49">
        <f t="shared" si="1"/>
        <v>2.8788</v>
      </c>
      <c r="I20" s="49">
        <f t="shared" si="1"/>
        <v>2.7932999999999999</v>
      </c>
      <c r="J20" s="48">
        <f t="shared" si="2"/>
        <v>1.1222699999999999</v>
      </c>
      <c r="K20" s="49">
        <f t="shared" si="2"/>
        <v>1.09552</v>
      </c>
      <c r="L20" s="49">
        <f t="shared" si="2"/>
        <v>0.99890000000000001</v>
      </c>
      <c r="M20" s="50">
        <f t="shared" si="2"/>
        <v>0.91339999999999999</v>
      </c>
      <c r="N20" s="49">
        <f>N$11</f>
        <v>1.8798999999999999</v>
      </c>
      <c r="O20" s="51">
        <f>O$10</f>
        <v>2.7299999999999998E-3</v>
      </c>
      <c r="P20" s="70">
        <f>P$15</f>
        <v>0.79000999999999999</v>
      </c>
      <c r="Q20" s="51">
        <f t="shared" si="0"/>
        <v>0.32952999999999999</v>
      </c>
      <c r="R20" s="51">
        <f t="shared" si="0"/>
        <v>0.30277999999999999</v>
      </c>
      <c r="S20" s="51">
        <f t="shared" si="0"/>
        <v>0.20616000000000001</v>
      </c>
      <c r="T20" s="50">
        <f t="shared" si="0"/>
        <v>0.12066</v>
      </c>
      <c r="U20" s="275"/>
      <c r="V20" s="24"/>
      <c r="W20" s="24"/>
      <c r="X20" s="24"/>
      <c r="Y20" s="24"/>
    </row>
    <row r="21" spans="1:25" ht="12.75" customHeight="1" x14ac:dyDescent="0.2">
      <c r="A21" s="258"/>
      <c r="B21" s="46"/>
      <c r="C21" s="25"/>
      <c r="D21" s="53" t="s">
        <v>29</v>
      </c>
      <c r="E21" s="265"/>
      <c r="F21" s="54">
        <f t="shared" si="1"/>
        <v>5.7946799999999996</v>
      </c>
      <c r="G21" s="55">
        <f t="shared" si="1"/>
        <v>5.7012</v>
      </c>
      <c r="H21" s="55">
        <f t="shared" si="1"/>
        <v>5.3635699999999993</v>
      </c>
      <c r="I21" s="55">
        <f t="shared" si="1"/>
        <v>5.0648299999999997</v>
      </c>
      <c r="J21" s="54">
        <f t="shared" si="2"/>
        <v>3.9147799999999999</v>
      </c>
      <c r="K21" s="55">
        <f t="shared" si="2"/>
        <v>3.8212999999999999</v>
      </c>
      <c r="L21" s="55">
        <f t="shared" si="2"/>
        <v>3.48367</v>
      </c>
      <c r="M21" s="56">
        <f t="shared" si="2"/>
        <v>3.18493</v>
      </c>
      <c r="N21" s="55">
        <f>N$11</f>
        <v>1.8798999999999999</v>
      </c>
      <c r="O21" s="57">
        <f t="shared" si="3"/>
        <v>2.7299999999999998E-3</v>
      </c>
      <c r="P21" s="71">
        <f>P$16</f>
        <v>2.7605599999999999</v>
      </c>
      <c r="Q21" s="57">
        <f t="shared" si="0"/>
        <v>1.1514899999999999</v>
      </c>
      <c r="R21" s="57">
        <f t="shared" si="0"/>
        <v>1.0580099999999999</v>
      </c>
      <c r="S21" s="57">
        <f t="shared" si="0"/>
        <v>0.72038000000000002</v>
      </c>
      <c r="T21" s="56">
        <f t="shared" si="0"/>
        <v>0.42164000000000001</v>
      </c>
      <c r="U21" s="275"/>
      <c r="V21" s="24"/>
      <c r="W21" s="24"/>
      <c r="X21" s="24"/>
      <c r="Y21" s="24"/>
    </row>
    <row r="22" spans="1:25" ht="12.75" customHeight="1" x14ac:dyDescent="0.2">
      <c r="A22" s="258"/>
      <c r="B22" s="46"/>
      <c r="C22" s="25"/>
      <c r="D22" s="59" t="s">
        <v>27</v>
      </c>
      <c r="E22" s="265"/>
      <c r="F22" s="60">
        <f t="shared" si="1"/>
        <v>2.6222499999999993</v>
      </c>
      <c r="G22" s="61">
        <f t="shared" si="1"/>
        <v>2.6045799999999995</v>
      </c>
      <c r="H22" s="61">
        <f t="shared" si="1"/>
        <v>2.5407499999999996</v>
      </c>
      <c r="I22" s="61">
        <f t="shared" si="1"/>
        <v>2.4842699999999995</v>
      </c>
      <c r="J22" s="60">
        <f t="shared" si="2"/>
        <v>0.74234999999999995</v>
      </c>
      <c r="K22" s="61">
        <f t="shared" si="2"/>
        <v>0.72467999999999999</v>
      </c>
      <c r="L22" s="61">
        <f t="shared" si="2"/>
        <v>0.66084999999999994</v>
      </c>
      <c r="M22" s="62">
        <f t="shared" si="2"/>
        <v>0.60436999999999996</v>
      </c>
      <c r="N22" s="61">
        <f>N$11</f>
        <v>1.8798999999999999</v>
      </c>
      <c r="O22" s="63">
        <f t="shared" si="3"/>
        <v>2.7299999999999998E-3</v>
      </c>
      <c r="P22" s="72">
        <f>P$17</f>
        <v>0.52191999999999994</v>
      </c>
      <c r="Q22" s="63">
        <f t="shared" si="0"/>
        <v>0.2177</v>
      </c>
      <c r="R22" s="63">
        <f t="shared" si="0"/>
        <v>0.20003000000000001</v>
      </c>
      <c r="S22" s="63">
        <f t="shared" si="0"/>
        <v>0.13619999999999999</v>
      </c>
      <c r="T22" s="62">
        <f t="shared" si="0"/>
        <v>7.9719999999999999E-2</v>
      </c>
      <c r="U22" s="275"/>
      <c r="V22" s="24"/>
      <c r="W22" s="24"/>
      <c r="X22" s="24"/>
      <c r="Y22" s="24"/>
    </row>
    <row r="23" spans="1:25" ht="12.75" customHeight="1" thickBot="1" x14ac:dyDescent="0.25">
      <c r="A23" s="258"/>
      <c r="B23" s="46"/>
      <c r="C23" s="65"/>
      <c r="D23" s="66" t="s">
        <v>30</v>
      </c>
      <c r="E23" s="265"/>
      <c r="F23" s="54">
        <f t="shared" si="1"/>
        <v>3.7321499999999994</v>
      </c>
      <c r="G23" s="55">
        <f t="shared" si="1"/>
        <v>3.6879499999999994</v>
      </c>
      <c r="H23" s="55">
        <f t="shared" si="1"/>
        <v>3.5283299999999995</v>
      </c>
      <c r="I23" s="55">
        <f t="shared" si="1"/>
        <v>3.3870899999999993</v>
      </c>
      <c r="J23" s="54">
        <f t="shared" si="2"/>
        <v>1.8522499999999997</v>
      </c>
      <c r="K23" s="55">
        <f t="shared" si="2"/>
        <v>1.8080499999999997</v>
      </c>
      <c r="L23" s="55">
        <f t="shared" si="2"/>
        <v>1.6484299999999998</v>
      </c>
      <c r="M23" s="56">
        <f t="shared" si="2"/>
        <v>1.5071899999999998</v>
      </c>
      <c r="N23" s="55">
        <f>N$11</f>
        <v>1.8798999999999999</v>
      </c>
      <c r="O23" s="57">
        <f>O$10</f>
        <v>2.7299999999999998E-3</v>
      </c>
      <c r="P23" s="71">
        <f>P$18</f>
        <v>1.3051199999999998</v>
      </c>
      <c r="Q23" s="57">
        <f t="shared" si="0"/>
        <v>0.5444</v>
      </c>
      <c r="R23" s="57">
        <f t="shared" si="0"/>
        <v>0.50019999999999998</v>
      </c>
      <c r="S23" s="57">
        <f t="shared" si="0"/>
        <v>0.34057999999999999</v>
      </c>
      <c r="T23" s="56">
        <f t="shared" si="0"/>
        <v>0.19933999999999999</v>
      </c>
      <c r="U23" s="276"/>
      <c r="V23" s="24"/>
      <c r="W23" s="24"/>
      <c r="X23" s="24"/>
      <c r="Y23" s="24"/>
    </row>
    <row r="24" spans="1:25" ht="12.75" customHeight="1" x14ac:dyDescent="0.2">
      <c r="A24" s="258"/>
      <c r="B24" s="46"/>
      <c r="C24" s="274" t="s">
        <v>24</v>
      </c>
      <c r="D24" s="68" t="s">
        <v>27</v>
      </c>
      <c r="E24" s="265"/>
      <c r="F24" s="41">
        <f t="shared" si="1"/>
        <v>3.0160499999999999</v>
      </c>
      <c r="G24" s="42">
        <f t="shared" si="1"/>
        <v>2.99838</v>
      </c>
      <c r="H24" s="42">
        <f t="shared" si="1"/>
        <v>2.9345500000000002</v>
      </c>
      <c r="I24" s="42">
        <f t="shared" si="1"/>
        <v>2.8780700000000001</v>
      </c>
      <c r="J24" s="41">
        <f t="shared" si="2"/>
        <v>0.74234999999999995</v>
      </c>
      <c r="K24" s="42">
        <f t="shared" si="2"/>
        <v>0.72467999999999999</v>
      </c>
      <c r="L24" s="42">
        <f t="shared" si="2"/>
        <v>0.66084999999999994</v>
      </c>
      <c r="M24" s="43">
        <f t="shared" si="2"/>
        <v>0.60436999999999996</v>
      </c>
      <c r="N24" s="42">
        <f>N$12</f>
        <v>2.2736999999999998</v>
      </c>
      <c r="O24" s="44">
        <f t="shared" si="3"/>
        <v>2.7299999999999998E-3</v>
      </c>
      <c r="P24" s="69">
        <f>P$14</f>
        <v>0.52191999999999994</v>
      </c>
      <c r="Q24" s="44">
        <f t="shared" si="0"/>
        <v>0.2177</v>
      </c>
      <c r="R24" s="44">
        <f t="shared" si="0"/>
        <v>0.20003000000000001</v>
      </c>
      <c r="S24" s="44">
        <f t="shared" si="0"/>
        <v>0.13619999999999999</v>
      </c>
      <c r="T24" s="43">
        <f t="shared" si="0"/>
        <v>7.9719999999999999E-2</v>
      </c>
      <c r="U24" s="274"/>
      <c r="V24" s="24"/>
      <c r="W24" s="24"/>
      <c r="X24" s="24"/>
      <c r="Y24" s="24"/>
    </row>
    <row r="25" spans="1:25" ht="12.75" customHeight="1" x14ac:dyDescent="0.2">
      <c r="A25" s="258"/>
      <c r="B25" s="46"/>
      <c r="C25" s="275"/>
      <c r="D25" s="47" t="s">
        <v>28</v>
      </c>
      <c r="E25" s="265"/>
      <c r="F25" s="48">
        <f t="shared" si="1"/>
        <v>3.3959700000000002</v>
      </c>
      <c r="G25" s="49">
        <f t="shared" si="1"/>
        <v>3.3692199999999999</v>
      </c>
      <c r="H25" s="49">
        <f t="shared" si="1"/>
        <v>3.2726000000000002</v>
      </c>
      <c r="I25" s="49">
        <f t="shared" si="1"/>
        <v>3.1871</v>
      </c>
      <c r="J25" s="48">
        <f t="shared" si="2"/>
        <v>1.1222699999999999</v>
      </c>
      <c r="K25" s="49">
        <f t="shared" si="2"/>
        <v>1.09552</v>
      </c>
      <c r="L25" s="49">
        <f t="shared" si="2"/>
        <v>0.99890000000000001</v>
      </c>
      <c r="M25" s="50">
        <f t="shared" si="2"/>
        <v>0.91339999999999999</v>
      </c>
      <c r="N25" s="49">
        <f>N$12</f>
        <v>2.2736999999999998</v>
      </c>
      <c r="O25" s="51">
        <f>O$10</f>
        <v>2.7299999999999998E-3</v>
      </c>
      <c r="P25" s="70">
        <f>P$15</f>
        <v>0.79000999999999999</v>
      </c>
      <c r="Q25" s="51">
        <f t="shared" si="0"/>
        <v>0.32952999999999999</v>
      </c>
      <c r="R25" s="51">
        <f t="shared" si="0"/>
        <v>0.30277999999999999</v>
      </c>
      <c r="S25" s="51">
        <f t="shared" si="0"/>
        <v>0.20616000000000001</v>
      </c>
      <c r="T25" s="50">
        <f t="shared" si="0"/>
        <v>0.12066</v>
      </c>
      <c r="U25" s="275"/>
      <c r="V25" s="24"/>
      <c r="W25" s="24"/>
      <c r="X25" s="24"/>
      <c r="Y25" s="24"/>
    </row>
    <row r="26" spans="1:25" ht="12.75" customHeight="1" x14ac:dyDescent="0.2">
      <c r="A26" s="258"/>
      <c r="B26" s="46"/>
      <c r="C26" s="275"/>
      <c r="D26" s="53" t="s">
        <v>29</v>
      </c>
      <c r="E26" s="265"/>
      <c r="F26" s="54">
        <f t="shared" si="1"/>
        <v>6.1884799999999993</v>
      </c>
      <c r="G26" s="55">
        <f t="shared" si="1"/>
        <v>6.0949999999999989</v>
      </c>
      <c r="H26" s="55">
        <f t="shared" si="1"/>
        <v>5.7573699999999999</v>
      </c>
      <c r="I26" s="55">
        <f t="shared" si="1"/>
        <v>5.4586299999999994</v>
      </c>
      <c r="J26" s="54">
        <f t="shared" si="2"/>
        <v>3.9147799999999999</v>
      </c>
      <c r="K26" s="55">
        <f t="shared" si="2"/>
        <v>3.8212999999999999</v>
      </c>
      <c r="L26" s="55">
        <f t="shared" si="2"/>
        <v>3.48367</v>
      </c>
      <c r="M26" s="56">
        <f t="shared" si="2"/>
        <v>3.18493</v>
      </c>
      <c r="N26" s="55">
        <f>N$12</f>
        <v>2.2736999999999998</v>
      </c>
      <c r="O26" s="57">
        <f t="shared" si="3"/>
        <v>2.7299999999999998E-3</v>
      </c>
      <c r="P26" s="71">
        <f>P$16</f>
        <v>2.7605599999999999</v>
      </c>
      <c r="Q26" s="57">
        <f t="shared" si="0"/>
        <v>1.1514899999999999</v>
      </c>
      <c r="R26" s="57">
        <f t="shared" si="0"/>
        <v>1.0580099999999999</v>
      </c>
      <c r="S26" s="57">
        <f t="shared" si="0"/>
        <v>0.72038000000000002</v>
      </c>
      <c r="T26" s="56">
        <f t="shared" si="0"/>
        <v>0.42164000000000001</v>
      </c>
      <c r="U26" s="275"/>
      <c r="V26" s="24"/>
      <c r="W26" s="24"/>
      <c r="X26" s="24"/>
      <c r="Y26" s="24"/>
    </row>
    <row r="27" spans="1:25" ht="12.75" customHeight="1" x14ac:dyDescent="0.2">
      <c r="A27" s="258"/>
      <c r="B27" s="46"/>
      <c r="C27" s="275"/>
      <c r="D27" s="59" t="s">
        <v>27</v>
      </c>
      <c r="E27" s="265"/>
      <c r="F27" s="60">
        <f t="shared" si="1"/>
        <v>3.0160499999999999</v>
      </c>
      <c r="G27" s="61">
        <f t="shared" si="1"/>
        <v>2.99838</v>
      </c>
      <c r="H27" s="61">
        <f t="shared" si="1"/>
        <v>2.9345500000000002</v>
      </c>
      <c r="I27" s="61">
        <f t="shared" si="1"/>
        <v>2.8780700000000001</v>
      </c>
      <c r="J27" s="60">
        <f t="shared" si="2"/>
        <v>0.74234999999999995</v>
      </c>
      <c r="K27" s="61">
        <f t="shared" si="2"/>
        <v>0.72467999999999999</v>
      </c>
      <c r="L27" s="61">
        <f t="shared" si="2"/>
        <v>0.66084999999999994</v>
      </c>
      <c r="M27" s="62">
        <f t="shared" si="2"/>
        <v>0.60436999999999996</v>
      </c>
      <c r="N27" s="61">
        <f>N$12</f>
        <v>2.2736999999999998</v>
      </c>
      <c r="O27" s="63">
        <f t="shared" si="3"/>
        <v>2.7299999999999998E-3</v>
      </c>
      <c r="P27" s="72">
        <f>P$17</f>
        <v>0.52191999999999994</v>
      </c>
      <c r="Q27" s="63">
        <f t="shared" si="0"/>
        <v>0.2177</v>
      </c>
      <c r="R27" s="63">
        <f t="shared" si="0"/>
        <v>0.20003000000000001</v>
      </c>
      <c r="S27" s="63">
        <f t="shared" si="0"/>
        <v>0.13619999999999999</v>
      </c>
      <c r="T27" s="62">
        <f t="shared" si="0"/>
        <v>7.9719999999999999E-2</v>
      </c>
      <c r="U27" s="275"/>
      <c r="V27" s="24"/>
      <c r="W27" s="24"/>
      <c r="X27" s="24"/>
      <c r="Y27" s="24"/>
    </row>
    <row r="28" spans="1:25" ht="12.75" customHeight="1" x14ac:dyDescent="0.2">
      <c r="A28" s="258"/>
      <c r="B28" s="46"/>
      <c r="C28" s="276"/>
      <c r="D28" s="66" t="s">
        <v>30</v>
      </c>
      <c r="E28" s="265"/>
      <c r="F28" s="54">
        <f t="shared" si="1"/>
        <v>4.1259499999999996</v>
      </c>
      <c r="G28" s="55">
        <f t="shared" si="1"/>
        <v>4.0817499999999995</v>
      </c>
      <c r="H28" s="55">
        <f t="shared" si="1"/>
        <v>3.9221300000000001</v>
      </c>
      <c r="I28" s="55">
        <f t="shared" si="1"/>
        <v>3.7808899999999999</v>
      </c>
      <c r="J28" s="54">
        <f t="shared" si="2"/>
        <v>1.8522499999999997</v>
      </c>
      <c r="K28" s="55">
        <f t="shared" si="2"/>
        <v>1.8080499999999997</v>
      </c>
      <c r="L28" s="55">
        <f t="shared" si="2"/>
        <v>1.6484299999999998</v>
      </c>
      <c r="M28" s="56">
        <f t="shared" si="2"/>
        <v>1.5071899999999998</v>
      </c>
      <c r="N28" s="55">
        <f>N$12</f>
        <v>2.2736999999999998</v>
      </c>
      <c r="O28" s="57">
        <f t="shared" si="3"/>
        <v>2.7299999999999998E-3</v>
      </c>
      <c r="P28" s="71">
        <f>P$18</f>
        <v>1.3051199999999998</v>
      </c>
      <c r="Q28" s="57">
        <f t="shared" si="0"/>
        <v>0.5444</v>
      </c>
      <c r="R28" s="57">
        <f t="shared" si="0"/>
        <v>0.50019999999999998</v>
      </c>
      <c r="S28" s="57">
        <f t="shared" si="0"/>
        <v>0.34057999999999999</v>
      </c>
      <c r="T28" s="56">
        <f t="shared" si="0"/>
        <v>0.19933999999999999</v>
      </c>
      <c r="U28" s="276"/>
      <c r="V28" s="24"/>
      <c r="W28" s="24"/>
      <c r="X28" s="24"/>
      <c r="Y28" s="24"/>
    </row>
    <row r="29" spans="1:25" ht="12.75" customHeight="1" x14ac:dyDescent="0.2">
      <c r="A29" s="258"/>
      <c r="B29" s="46"/>
      <c r="C29" s="25" t="s">
        <v>25</v>
      </c>
      <c r="D29" s="68" t="s">
        <v>27</v>
      </c>
      <c r="E29" s="265"/>
      <c r="F29" s="60">
        <f t="shared" si="1"/>
        <v>3.6639499999999998</v>
      </c>
      <c r="G29" s="61">
        <f t="shared" si="1"/>
        <v>3.64628</v>
      </c>
      <c r="H29" s="61">
        <f t="shared" si="1"/>
        <v>3.5824500000000001</v>
      </c>
      <c r="I29" s="61">
        <f t="shared" si="1"/>
        <v>3.52597</v>
      </c>
      <c r="J29" s="60">
        <f t="shared" si="2"/>
        <v>0.74234999999999995</v>
      </c>
      <c r="K29" s="61">
        <f t="shared" si="2"/>
        <v>0.72467999999999999</v>
      </c>
      <c r="L29" s="61">
        <f t="shared" si="2"/>
        <v>0.66084999999999994</v>
      </c>
      <c r="M29" s="62">
        <f t="shared" si="2"/>
        <v>0.60436999999999996</v>
      </c>
      <c r="N29" s="61">
        <f>N$13</f>
        <v>2.9216000000000002</v>
      </c>
      <c r="O29" s="63">
        <f t="shared" si="3"/>
        <v>2.7299999999999998E-3</v>
      </c>
      <c r="P29" s="63">
        <f>P$14</f>
        <v>0.52191999999999994</v>
      </c>
      <c r="Q29" s="63">
        <f t="shared" si="0"/>
        <v>0.2177</v>
      </c>
      <c r="R29" s="63">
        <f t="shared" si="0"/>
        <v>0.20003000000000001</v>
      </c>
      <c r="S29" s="63">
        <f t="shared" si="0"/>
        <v>0.13619999999999999</v>
      </c>
      <c r="T29" s="62">
        <f t="shared" si="0"/>
        <v>7.9719999999999999E-2</v>
      </c>
      <c r="U29" s="274"/>
      <c r="V29" s="24"/>
      <c r="W29" s="24"/>
      <c r="X29" s="24"/>
      <c r="Y29" s="24"/>
    </row>
    <row r="30" spans="1:25" ht="12.75" customHeight="1" x14ac:dyDescent="0.2">
      <c r="A30" s="258"/>
      <c r="B30" s="46"/>
      <c r="C30" s="25"/>
      <c r="D30" s="47" t="s">
        <v>28</v>
      </c>
      <c r="E30" s="265"/>
      <c r="F30" s="48">
        <f t="shared" si="1"/>
        <v>4.0438700000000001</v>
      </c>
      <c r="G30" s="49">
        <f t="shared" si="1"/>
        <v>4.0171200000000002</v>
      </c>
      <c r="H30" s="49">
        <f t="shared" si="1"/>
        <v>3.9205000000000005</v>
      </c>
      <c r="I30" s="49">
        <f t="shared" si="1"/>
        <v>3.8350000000000004</v>
      </c>
      <c r="J30" s="48">
        <f t="shared" si="2"/>
        <v>1.1222699999999999</v>
      </c>
      <c r="K30" s="49">
        <f t="shared" si="2"/>
        <v>1.09552</v>
      </c>
      <c r="L30" s="49">
        <f t="shared" si="2"/>
        <v>0.99890000000000001</v>
      </c>
      <c r="M30" s="50">
        <f t="shared" si="2"/>
        <v>0.91339999999999999</v>
      </c>
      <c r="N30" s="49">
        <f>N$13</f>
        <v>2.9216000000000002</v>
      </c>
      <c r="O30" s="51">
        <f t="shared" si="3"/>
        <v>2.7299999999999998E-3</v>
      </c>
      <c r="P30" s="51">
        <f>P$15</f>
        <v>0.79000999999999999</v>
      </c>
      <c r="Q30" s="51">
        <f t="shared" ref="Q30:T45" si="4">ROUND(Q$5*Q$6*$P30/100,5)</f>
        <v>0.32952999999999999</v>
      </c>
      <c r="R30" s="51">
        <f t="shared" si="4"/>
        <v>0.30277999999999999</v>
      </c>
      <c r="S30" s="51">
        <f t="shared" si="4"/>
        <v>0.20616000000000001</v>
      </c>
      <c r="T30" s="50">
        <f t="shared" si="4"/>
        <v>0.12066</v>
      </c>
      <c r="U30" s="275"/>
      <c r="V30" s="24"/>
      <c r="W30" s="24"/>
      <c r="X30" s="24"/>
      <c r="Y30" s="24"/>
    </row>
    <row r="31" spans="1:25" ht="12.75" customHeight="1" x14ac:dyDescent="0.2">
      <c r="A31" s="258"/>
      <c r="B31" s="46"/>
      <c r="C31" s="25"/>
      <c r="D31" s="53" t="s">
        <v>29</v>
      </c>
      <c r="E31" s="265"/>
      <c r="F31" s="54">
        <f t="shared" si="1"/>
        <v>6.8363800000000001</v>
      </c>
      <c r="G31" s="55">
        <f t="shared" si="1"/>
        <v>6.7429000000000006</v>
      </c>
      <c r="H31" s="55">
        <f t="shared" si="1"/>
        <v>6.4052699999999998</v>
      </c>
      <c r="I31" s="55">
        <f t="shared" si="1"/>
        <v>6.1065300000000002</v>
      </c>
      <c r="J31" s="54">
        <f t="shared" si="2"/>
        <v>3.9147799999999999</v>
      </c>
      <c r="K31" s="55">
        <f t="shared" si="2"/>
        <v>3.8212999999999999</v>
      </c>
      <c r="L31" s="55">
        <f t="shared" si="2"/>
        <v>3.48367</v>
      </c>
      <c r="M31" s="56">
        <f t="shared" si="2"/>
        <v>3.18493</v>
      </c>
      <c r="N31" s="55">
        <f>N$13</f>
        <v>2.9216000000000002</v>
      </c>
      <c r="O31" s="57">
        <f t="shared" si="3"/>
        <v>2.7299999999999998E-3</v>
      </c>
      <c r="P31" s="57">
        <f>P$16</f>
        <v>2.7605599999999999</v>
      </c>
      <c r="Q31" s="57">
        <f t="shared" si="4"/>
        <v>1.1514899999999999</v>
      </c>
      <c r="R31" s="57">
        <f t="shared" si="4"/>
        <v>1.0580099999999999</v>
      </c>
      <c r="S31" s="57">
        <f t="shared" si="4"/>
        <v>0.72038000000000002</v>
      </c>
      <c r="T31" s="56">
        <f t="shared" si="4"/>
        <v>0.42164000000000001</v>
      </c>
      <c r="U31" s="275"/>
      <c r="V31" s="24"/>
      <c r="W31" s="24"/>
      <c r="X31" s="24"/>
      <c r="Y31" s="24"/>
    </row>
    <row r="32" spans="1:25" ht="12.75" customHeight="1" x14ac:dyDescent="0.2">
      <c r="A32" s="258"/>
      <c r="B32" s="46"/>
      <c r="C32" s="25"/>
      <c r="D32" s="59" t="s">
        <v>27</v>
      </c>
      <c r="E32" s="265"/>
      <c r="F32" s="60">
        <f t="shared" si="1"/>
        <v>3.6639499999999998</v>
      </c>
      <c r="G32" s="61">
        <f t="shared" si="1"/>
        <v>3.64628</v>
      </c>
      <c r="H32" s="61">
        <f t="shared" si="1"/>
        <v>3.5824500000000001</v>
      </c>
      <c r="I32" s="61">
        <f t="shared" si="1"/>
        <v>3.52597</v>
      </c>
      <c r="J32" s="60">
        <f t="shared" si="2"/>
        <v>0.74234999999999995</v>
      </c>
      <c r="K32" s="61">
        <f t="shared" si="2"/>
        <v>0.72467999999999999</v>
      </c>
      <c r="L32" s="61">
        <f t="shared" si="2"/>
        <v>0.66084999999999994</v>
      </c>
      <c r="M32" s="62">
        <f t="shared" si="2"/>
        <v>0.60436999999999996</v>
      </c>
      <c r="N32" s="61">
        <f>N$13</f>
        <v>2.9216000000000002</v>
      </c>
      <c r="O32" s="63">
        <f t="shared" si="3"/>
        <v>2.7299999999999998E-3</v>
      </c>
      <c r="P32" s="63">
        <f>P$17</f>
        <v>0.52191999999999994</v>
      </c>
      <c r="Q32" s="63">
        <f t="shared" si="4"/>
        <v>0.2177</v>
      </c>
      <c r="R32" s="63">
        <f t="shared" si="4"/>
        <v>0.20003000000000001</v>
      </c>
      <c r="S32" s="63">
        <f t="shared" si="4"/>
        <v>0.13619999999999999</v>
      </c>
      <c r="T32" s="62">
        <f t="shared" si="4"/>
        <v>7.9719999999999999E-2</v>
      </c>
      <c r="U32" s="275"/>
      <c r="V32" s="24"/>
      <c r="W32" s="24"/>
      <c r="X32" s="24"/>
      <c r="Y32" s="24"/>
    </row>
    <row r="33" spans="1:25" ht="12.75" customHeight="1" thickBot="1" x14ac:dyDescent="0.25">
      <c r="A33" s="260"/>
      <c r="B33" s="73"/>
      <c r="C33" s="32"/>
      <c r="D33" s="74" t="s">
        <v>30</v>
      </c>
      <c r="E33" s="270"/>
      <c r="F33" s="75">
        <f t="shared" si="1"/>
        <v>4.7738499999999995</v>
      </c>
      <c r="G33" s="76">
        <f t="shared" si="1"/>
        <v>4.7296499999999995</v>
      </c>
      <c r="H33" s="76">
        <f t="shared" si="1"/>
        <v>4.57003</v>
      </c>
      <c r="I33" s="76">
        <f t="shared" si="1"/>
        <v>4.4287900000000002</v>
      </c>
      <c r="J33" s="75">
        <f t="shared" si="2"/>
        <v>1.8522499999999997</v>
      </c>
      <c r="K33" s="76">
        <f t="shared" si="2"/>
        <v>1.8080499999999997</v>
      </c>
      <c r="L33" s="76">
        <f t="shared" si="2"/>
        <v>1.6484299999999998</v>
      </c>
      <c r="M33" s="77">
        <f t="shared" si="2"/>
        <v>1.5071899999999998</v>
      </c>
      <c r="N33" s="76">
        <f>N$13</f>
        <v>2.9216000000000002</v>
      </c>
      <c r="O33" s="78">
        <f t="shared" si="3"/>
        <v>2.7299999999999998E-3</v>
      </c>
      <c r="P33" s="78">
        <f>P$18</f>
        <v>1.3051199999999998</v>
      </c>
      <c r="Q33" s="78">
        <f t="shared" si="4"/>
        <v>0.5444</v>
      </c>
      <c r="R33" s="78">
        <f t="shared" si="4"/>
        <v>0.50019999999999998</v>
      </c>
      <c r="S33" s="78">
        <f t="shared" si="4"/>
        <v>0.34057999999999999</v>
      </c>
      <c r="T33" s="77">
        <f t="shared" si="4"/>
        <v>0.19933999999999999</v>
      </c>
      <c r="U33" s="277"/>
      <c r="V33" s="24"/>
      <c r="W33" s="24"/>
      <c r="X33" s="24"/>
      <c r="Y33" s="24"/>
    </row>
    <row r="34" spans="1:25" ht="12.75" customHeight="1" x14ac:dyDescent="0.2">
      <c r="A34" s="257" t="s">
        <v>31</v>
      </c>
      <c r="B34" s="257" t="s">
        <v>32</v>
      </c>
      <c r="C34" s="79" t="s">
        <v>20</v>
      </c>
      <c r="D34" s="261" t="s">
        <v>21</v>
      </c>
      <c r="E34" s="269" t="s">
        <v>33</v>
      </c>
      <c r="F34" s="18">
        <f t="shared" si="1"/>
        <v>1.80583</v>
      </c>
      <c r="G34" s="19">
        <f t="shared" si="1"/>
        <v>1.7872999999999999</v>
      </c>
      <c r="H34" s="19">
        <f t="shared" si="1"/>
        <v>1.72035</v>
      </c>
      <c r="I34" s="19">
        <f t="shared" si="1"/>
        <v>1.6611099999999999</v>
      </c>
      <c r="J34" s="18">
        <f t="shared" si="2"/>
        <v>0.77842999999999996</v>
      </c>
      <c r="K34" s="19">
        <f t="shared" si="2"/>
        <v>0.75990000000000002</v>
      </c>
      <c r="L34" s="19">
        <f t="shared" si="2"/>
        <v>0.69294999999999995</v>
      </c>
      <c r="M34" s="20">
        <f t="shared" si="2"/>
        <v>0.63371</v>
      </c>
      <c r="N34" s="21">
        <v>1.0274000000000001</v>
      </c>
      <c r="O34" s="80">
        <f>O10</f>
        <v>2.7299999999999998E-3</v>
      </c>
      <c r="P34" s="22">
        <v>0.54737999999999998</v>
      </c>
      <c r="Q34" s="23">
        <f t="shared" si="4"/>
        <v>0.22832</v>
      </c>
      <c r="R34" s="23">
        <f t="shared" si="4"/>
        <v>0.20979</v>
      </c>
      <c r="S34" s="23">
        <f t="shared" si="4"/>
        <v>0.14283999999999999</v>
      </c>
      <c r="T34" s="20">
        <f t="shared" si="4"/>
        <v>8.3599999999999994E-2</v>
      </c>
      <c r="U34" s="81"/>
      <c r="V34" s="24"/>
      <c r="W34" s="24"/>
      <c r="X34" s="24"/>
      <c r="Y34" s="24"/>
    </row>
    <row r="35" spans="1:25" ht="12.75" customHeight="1" x14ac:dyDescent="0.2">
      <c r="A35" s="258"/>
      <c r="B35" s="258"/>
      <c r="C35" s="82" t="s">
        <v>23</v>
      </c>
      <c r="D35" s="262"/>
      <c r="E35" s="267"/>
      <c r="F35" s="26">
        <f t="shared" si="1"/>
        <v>1.8894299999999999</v>
      </c>
      <c r="G35" s="27">
        <f t="shared" si="1"/>
        <v>1.8708999999999998</v>
      </c>
      <c r="H35" s="27">
        <f t="shared" si="1"/>
        <v>1.8039499999999999</v>
      </c>
      <c r="I35" s="27">
        <f t="shared" si="1"/>
        <v>1.7447099999999998</v>
      </c>
      <c r="J35" s="26">
        <f t="shared" si="2"/>
        <v>0.77842999999999996</v>
      </c>
      <c r="K35" s="27">
        <f t="shared" si="2"/>
        <v>0.75990000000000002</v>
      </c>
      <c r="L35" s="27">
        <f t="shared" si="2"/>
        <v>0.69294999999999995</v>
      </c>
      <c r="M35" s="28">
        <f t="shared" si="2"/>
        <v>0.63371</v>
      </c>
      <c r="N35" s="29">
        <v>1.111</v>
      </c>
      <c r="O35" s="30">
        <f>O34</f>
        <v>2.7299999999999998E-3</v>
      </c>
      <c r="P35" s="30">
        <f>P34</f>
        <v>0.54737999999999998</v>
      </c>
      <c r="Q35" s="31">
        <f t="shared" si="4"/>
        <v>0.22832</v>
      </c>
      <c r="R35" s="31">
        <f t="shared" si="4"/>
        <v>0.20979</v>
      </c>
      <c r="S35" s="31">
        <f t="shared" si="4"/>
        <v>0.14283999999999999</v>
      </c>
      <c r="T35" s="28">
        <f t="shared" si="4"/>
        <v>8.3599999999999994E-2</v>
      </c>
      <c r="U35" s="81"/>
      <c r="V35" s="24"/>
      <c r="W35" s="24"/>
      <c r="X35" s="24"/>
      <c r="Y35" s="24"/>
    </row>
    <row r="36" spans="1:25" ht="12.75" customHeight="1" x14ac:dyDescent="0.2">
      <c r="A36" s="258"/>
      <c r="B36" s="258"/>
      <c r="C36" s="82" t="s">
        <v>24</v>
      </c>
      <c r="D36" s="262"/>
      <c r="E36" s="267"/>
      <c r="F36" s="26">
        <f t="shared" si="1"/>
        <v>1.6837300000000002</v>
      </c>
      <c r="G36" s="27">
        <f t="shared" si="1"/>
        <v>1.6652</v>
      </c>
      <c r="H36" s="27">
        <f t="shared" si="1"/>
        <v>1.5982500000000002</v>
      </c>
      <c r="I36" s="27">
        <f t="shared" si="1"/>
        <v>1.53901</v>
      </c>
      <c r="J36" s="26">
        <f t="shared" si="2"/>
        <v>0.77842999999999996</v>
      </c>
      <c r="K36" s="27">
        <f t="shared" si="2"/>
        <v>0.75990000000000002</v>
      </c>
      <c r="L36" s="27">
        <f t="shared" si="2"/>
        <v>0.69294999999999995</v>
      </c>
      <c r="M36" s="28">
        <f t="shared" si="2"/>
        <v>0.63371</v>
      </c>
      <c r="N36" s="29">
        <v>0.90529999999999999</v>
      </c>
      <c r="O36" s="30">
        <f>O34</f>
        <v>2.7299999999999998E-3</v>
      </c>
      <c r="P36" s="30">
        <f>P34</f>
        <v>0.54737999999999998</v>
      </c>
      <c r="Q36" s="31">
        <f t="shared" si="4"/>
        <v>0.22832</v>
      </c>
      <c r="R36" s="31">
        <f t="shared" si="4"/>
        <v>0.20979</v>
      </c>
      <c r="S36" s="31">
        <f t="shared" si="4"/>
        <v>0.14283999999999999</v>
      </c>
      <c r="T36" s="28">
        <f t="shared" si="4"/>
        <v>8.3599999999999994E-2</v>
      </c>
      <c r="U36" s="81"/>
      <c r="V36" s="24"/>
      <c r="W36" s="24"/>
      <c r="X36" s="24"/>
      <c r="Y36" s="24"/>
    </row>
    <row r="37" spans="1:25" ht="12.75" customHeight="1" thickBot="1" x14ac:dyDescent="0.25">
      <c r="A37" s="258"/>
      <c r="B37" s="260"/>
      <c r="C37" s="83" t="s">
        <v>25</v>
      </c>
      <c r="D37" s="262"/>
      <c r="E37" s="268"/>
      <c r="F37" s="33">
        <f t="shared" si="1"/>
        <v>1.5165299999999999</v>
      </c>
      <c r="G37" s="34">
        <f t="shared" si="1"/>
        <v>1.4979999999999998</v>
      </c>
      <c r="H37" s="34">
        <f t="shared" si="1"/>
        <v>1.4310499999999999</v>
      </c>
      <c r="I37" s="34">
        <f t="shared" si="1"/>
        <v>1.3718099999999998</v>
      </c>
      <c r="J37" s="33">
        <f t="shared" si="2"/>
        <v>0.77842999999999996</v>
      </c>
      <c r="K37" s="34">
        <f t="shared" si="2"/>
        <v>0.75990000000000002</v>
      </c>
      <c r="L37" s="34">
        <f t="shared" si="2"/>
        <v>0.69294999999999995</v>
      </c>
      <c r="M37" s="35">
        <f t="shared" si="2"/>
        <v>0.63371</v>
      </c>
      <c r="N37" s="36">
        <v>0.73809999999999998</v>
      </c>
      <c r="O37" s="37">
        <f>O34</f>
        <v>2.7299999999999998E-3</v>
      </c>
      <c r="P37" s="37">
        <f>P34</f>
        <v>0.54737999999999998</v>
      </c>
      <c r="Q37" s="38">
        <f t="shared" si="4"/>
        <v>0.22832</v>
      </c>
      <c r="R37" s="38">
        <f t="shared" si="4"/>
        <v>0.20979</v>
      </c>
      <c r="S37" s="38">
        <f t="shared" si="4"/>
        <v>0.14283999999999999</v>
      </c>
      <c r="T37" s="35">
        <f t="shared" si="4"/>
        <v>8.3599999999999994E-2</v>
      </c>
      <c r="U37" s="81"/>
      <c r="V37" s="24"/>
      <c r="W37" s="24"/>
      <c r="X37" s="24"/>
      <c r="Y37" s="24"/>
    </row>
    <row r="38" spans="1:25" ht="12.75" customHeight="1" x14ac:dyDescent="0.2">
      <c r="A38" s="257" t="s">
        <v>34</v>
      </c>
      <c r="B38" s="257" t="s">
        <v>35</v>
      </c>
      <c r="C38" s="79" t="s">
        <v>20</v>
      </c>
      <c r="D38" s="262"/>
      <c r="E38" s="84" t="s">
        <v>36</v>
      </c>
      <c r="F38" s="85">
        <f t="shared" si="1"/>
        <v>276.48081999999999</v>
      </c>
      <c r="G38" s="86">
        <f t="shared" si="1"/>
        <v>269.87427000000002</v>
      </c>
      <c r="H38" s="86">
        <f t="shared" si="1"/>
        <v>246.01212000000001</v>
      </c>
      <c r="I38" s="86">
        <f t="shared" si="1"/>
        <v>224.89886000000001</v>
      </c>
      <c r="J38" s="85">
        <f t="shared" si="2"/>
        <v>276.48081999999999</v>
      </c>
      <c r="K38" s="86">
        <f t="shared" si="2"/>
        <v>269.87427000000002</v>
      </c>
      <c r="L38" s="86">
        <f t="shared" si="2"/>
        <v>246.01212000000001</v>
      </c>
      <c r="M38" s="87">
        <f t="shared" si="2"/>
        <v>224.89886000000001</v>
      </c>
      <c r="N38" s="88">
        <v>0</v>
      </c>
      <c r="O38" s="89">
        <v>0</v>
      </c>
      <c r="P38" s="90">
        <v>195.10006000000001</v>
      </c>
      <c r="Q38" s="91">
        <f t="shared" si="4"/>
        <v>81.380759999999995</v>
      </c>
      <c r="R38" s="91">
        <f t="shared" si="4"/>
        <v>74.774209999999997</v>
      </c>
      <c r="S38" s="91">
        <f t="shared" si="4"/>
        <v>50.912059999999997</v>
      </c>
      <c r="T38" s="92">
        <f t="shared" si="4"/>
        <v>29.7988</v>
      </c>
      <c r="U38" s="81"/>
      <c r="V38" s="24"/>
      <c r="W38" s="24"/>
      <c r="X38" s="24"/>
      <c r="Y38" s="24"/>
    </row>
    <row r="39" spans="1:25" ht="12.75" customHeight="1" x14ac:dyDescent="0.2">
      <c r="A39" s="258"/>
      <c r="B39" s="258"/>
      <c r="C39" s="82" t="s">
        <v>23</v>
      </c>
      <c r="D39" s="262"/>
      <c r="E39" s="93"/>
      <c r="F39" s="94">
        <f t="shared" si="1"/>
        <v>276.48081999999999</v>
      </c>
      <c r="G39" s="95">
        <f t="shared" si="1"/>
        <v>269.87427000000002</v>
      </c>
      <c r="H39" s="95">
        <f t="shared" si="1"/>
        <v>246.01212000000001</v>
      </c>
      <c r="I39" s="95">
        <f t="shared" si="1"/>
        <v>224.89886000000001</v>
      </c>
      <c r="J39" s="94">
        <f t="shared" si="2"/>
        <v>276.48081999999999</v>
      </c>
      <c r="K39" s="95">
        <f t="shared" si="2"/>
        <v>269.87427000000002</v>
      </c>
      <c r="L39" s="95">
        <f t="shared" si="2"/>
        <v>246.01212000000001</v>
      </c>
      <c r="M39" s="96">
        <f t="shared" si="2"/>
        <v>224.89886000000001</v>
      </c>
      <c r="N39" s="97">
        <v>0</v>
      </c>
      <c r="O39" s="98">
        <v>0</v>
      </c>
      <c r="P39" s="99">
        <f t="shared" ref="P39:P45" si="5">P$38</f>
        <v>195.10006000000001</v>
      </c>
      <c r="Q39" s="100">
        <f t="shared" si="4"/>
        <v>81.380759999999995</v>
      </c>
      <c r="R39" s="100">
        <f t="shared" si="4"/>
        <v>74.774209999999997</v>
      </c>
      <c r="S39" s="100">
        <f t="shared" si="4"/>
        <v>50.912059999999997</v>
      </c>
      <c r="T39" s="101">
        <f t="shared" si="4"/>
        <v>29.7988</v>
      </c>
      <c r="U39" s="81"/>
      <c r="V39" s="24"/>
      <c r="W39" s="24"/>
      <c r="X39" s="24"/>
      <c r="Y39" s="24"/>
    </row>
    <row r="40" spans="1:25" ht="12.75" customHeight="1" x14ac:dyDescent="0.2">
      <c r="A40" s="258"/>
      <c r="B40" s="258"/>
      <c r="C40" s="82" t="s">
        <v>24</v>
      </c>
      <c r="D40" s="262"/>
      <c r="E40" s="93"/>
      <c r="F40" s="94">
        <f t="shared" si="1"/>
        <v>276.48081999999999</v>
      </c>
      <c r="G40" s="95">
        <f t="shared" si="1"/>
        <v>269.87427000000002</v>
      </c>
      <c r="H40" s="95">
        <f t="shared" si="1"/>
        <v>246.01212000000001</v>
      </c>
      <c r="I40" s="95">
        <f t="shared" si="1"/>
        <v>224.89886000000001</v>
      </c>
      <c r="J40" s="94">
        <f t="shared" si="2"/>
        <v>276.48081999999999</v>
      </c>
      <c r="K40" s="95">
        <f t="shared" si="2"/>
        <v>269.87427000000002</v>
      </c>
      <c r="L40" s="95">
        <f t="shared" si="2"/>
        <v>246.01212000000001</v>
      </c>
      <c r="M40" s="96">
        <f t="shared" si="2"/>
        <v>224.89886000000001</v>
      </c>
      <c r="N40" s="97">
        <v>0</v>
      </c>
      <c r="O40" s="98">
        <v>0</v>
      </c>
      <c r="P40" s="99">
        <f t="shared" si="5"/>
        <v>195.10006000000001</v>
      </c>
      <c r="Q40" s="100">
        <f t="shared" si="4"/>
        <v>81.380759999999995</v>
      </c>
      <c r="R40" s="100">
        <f t="shared" si="4"/>
        <v>74.774209999999997</v>
      </c>
      <c r="S40" s="100">
        <f t="shared" si="4"/>
        <v>50.912059999999997</v>
      </c>
      <c r="T40" s="101">
        <f t="shared" si="4"/>
        <v>29.7988</v>
      </c>
      <c r="U40" s="81"/>
      <c r="V40" s="24"/>
      <c r="W40" s="24"/>
      <c r="X40" s="24"/>
      <c r="Y40" s="24"/>
    </row>
    <row r="41" spans="1:25" ht="12.75" customHeight="1" thickBot="1" x14ac:dyDescent="0.25">
      <c r="A41" s="258"/>
      <c r="B41" s="260"/>
      <c r="C41" s="83" t="s">
        <v>25</v>
      </c>
      <c r="D41" s="262"/>
      <c r="E41" s="93"/>
      <c r="F41" s="102">
        <f t="shared" si="1"/>
        <v>276.48081999999999</v>
      </c>
      <c r="G41" s="103">
        <f t="shared" si="1"/>
        <v>269.87427000000002</v>
      </c>
      <c r="H41" s="103">
        <f t="shared" si="1"/>
        <v>246.01212000000001</v>
      </c>
      <c r="I41" s="103">
        <f t="shared" si="1"/>
        <v>224.89886000000001</v>
      </c>
      <c r="J41" s="102">
        <f t="shared" si="2"/>
        <v>276.48081999999999</v>
      </c>
      <c r="K41" s="103">
        <f t="shared" si="2"/>
        <v>269.87427000000002</v>
      </c>
      <c r="L41" s="103">
        <f t="shared" si="2"/>
        <v>246.01212000000001</v>
      </c>
      <c r="M41" s="104">
        <f t="shared" si="2"/>
        <v>224.89886000000001</v>
      </c>
      <c r="N41" s="105">
        <v>0</v>
      </c>
      <c r="O41" s="106">
        <v>0</v>
      </c>
      <c r="P41" s="107">
        <f t="shared" si="5"/>
        <v>195.10006000000001</v>
      </c>
      <c r="Q41" s="108">
        <f t="shared" si="4"/>
        <v>81.380759999999995</v>
      </c>
      <c r="R41" s="108">
        <f t="shared" si="4"/>
        <v>74.774209999999997</v>
      </c>
      <c r="S41" s="108">
        <f t="shared" si="4"/>
        <v>50.912059999999997</v>
      </c>
      <c r="T41" s="109">
        <f t="shared" si="4"/>
        <v>29.7988</v>
      </c>
      <c r="U41" s="81"/>
      <c r="V41" s="24"/>
      <c r="W41" s="24"/>
      <c r="X41" s="24"/>
      <c r="Y41" s="24"/>
    </row>
    <row r="42" spans="1:25" ht="12.75" customHeight="1" x14ac:dyDescent="0.2">
      <c r="A42" s="258"/>
      <c r="B42" s="257" t="s">
        <v>32</v>
      </c>
      <c r="C42" s="110" t="s">
        <v>20</v>
      </c>
      <c r="D42" s="262"/>
      <c r="E42" s="93"/>
      <c r="F42" s="85">
        <f t="shared" si="1"/>
        <v>637.17962</v>
      </c>
      <c r="G42" s="86">
        <f t="shared" si="1"/>
        <v>630.57307000000003</v>
      </c>
      <c r="H42" s="86">
        <f t="shared" si="1"/>
        <v>606.71091999999999</v>
      </c>
      <c r="I42" s="86">
        <f t="shared" si="1"/>
        <v>585.59766000000002</v>
      </c>
      <c r="J42" s="85">
        <f t="shared" si="2"/>
        <v>276.48081999999999</v>
      </c>
      <c r="K42" s="86">
        <f t="shared" si="2"/>
        <v>269.87427000000002</v>
      </c>
      <c r="L42" s="86">
        <f t="shared" si="2"/>
        <v>246.01212000000001</v>
      </c>
      <c r="M42" s="87">
        <f t="shared" si="2"/>
        <v>224.89886000000001</v>
      </c>
      <c r="N42" s="111">
        <v>360.69880000000001</v>
      </c>
      <c r="O42" s="89">
        <v>0</v>
      </c>
      <c r="P42" s="112">
        <f t="shared" si="5"/>
        <v>195.10006000000001</v>
      </c>
      <c r="Q42" s="91">
        <f t="shared" si="4"/>
        <v>81.380759999999995</v>
      </c>
      <c r="R42" s="91">
        <f t="shared" si="4"/>
        <v>74.774209999999997</v>
      </c>
      <c r="S42" s="91">
        <f t="shared" si="4"/>
        <v>50.912059999999997</v>
      </c>
      <c r="T42" s="92">
        <f t="shared" si="4"/>
        <v>29.7988</v>
      </c>
      <c r="U42" s="81"/>
      <c r="V42" s="24"/>
      <c r="W42" s="24"/>
      <c r="X42" s="24"/>
      <c r="Y42" s="24"/>
    </row>
    <row r="43" spans="1:25" ht="12.75" customHeight="1" x14ac:dyDescent="0.2">
      <c r="A43" s="258"/>
      <c r="B43" s="258"/>
      <c r="C43" s="113" t="s">
        <v>23</v>
      </c>
      <c r="D43" s="262"/>
      <c r="E43" s="93"/>
      <c r="F43" s="94">
        <f t="shared" si="1"/>
        <v>728.39382000000001</v>
      </c>
      <c r="G43" s="95">
        <f t="shared" si="1"/>
        <v>721.78727000000003</v>
      </c>
      <c r="H43" s="95">
        <f t="shared" si="1"/>
        <v>697.92511999999999</v>
      </c>
      <c r="I43" s="95">
        <f t="shared" si="1"/>
        <v>676.81186000000002</v>
      </c>
      <c r="J43" s="94">
        <f t="shared" si="2"/>
        <v>276.48081999999999</v>
      </c>
      <c r="K43" s="95">
        <f t="shared" si="2"/>
        <v>269.87427000000002</v>
      </c>
      <c r="L43" s="95">
        <f t="shared" si="2"/>
        <v>246.01212000000001</v>
      </c>
      <c r="M43" s="96">
        <f t="shared" si="2"/>
        <v>224.89886000000001</v>
      </c>
      <c r="N43" s="114">
        <v>451.91300000000001</v>
      </c>
      <c r="O43" s="98">
        <v>0</v>
      </c>
      <c r="P43" s="99">
        <f t="shared" si="5"/>
        <v>195.10006000000001</v>
      </c>
      <c r="Q43" s="100">
        <f t="shared" si="4"/>
        <v>81.380759999999995</v>
      </c>
      <c r="R43" s="100">
        <f t="shared" si="4"/>
        <v>74.774209999999997</v>
      </c>
      <c r="S43" s="100">
        <f t="shared" si="4"/>
        <v>50.912059999999997</v>
      </c>
      <c r="T43" s="101">
        <f t="shared" si="4"/>
        <v>29.7988</v>
      </c>
      <c r="U43" s="81"/>
      <c r="V43" s="24"/>
      <c r="W43" s="24"/>
      <c r="X43" s="24"/>
      <c r="Y43" s="24"/>
    </row>
    <row r="44" spans="1:25" ht="12.75" customHeight="1" x14ac:dyDescent="0.2">
      <c r="A44" s="258"/>
      <c r="B44" s="258"/>
      <c r="C44" s="113" t="s">
        <v>24</v>
      </c>
      <c r="D44" s="262"/>
      <c r="E44" s="93"/>
      <c r="F44" s="94">
        <f t="shared" si="1"/>
        <v>1047.4015199999999</v>
      </c>
      <c r="G44" s="95">
        <f t="shared" si="1"/>
        <v>1040.7949699999999</v>
      </c>
      <c r="H44" s="95">
        <f t="shared" si="1"/>
        <v>1016.93282</v>
      </c>
      <c r="I44" s="95">
        <f t="shared" si="1"/>
        <v>995.81956000000002</v>
      </c>
      <c r="J44" s="94">
        <f t="shared" si="2"/>
        <v>276.48081999999999</v>
      </c>
      <c r="K44" s="95">
        <f t="shared" si="2"/>
        <v>269.87427000000002</v>
      </c>
      <c r="L44" s="95">
        <f t="shared" si="2"/>
        <v>246.01212000000001</v>
      </c>
      <c r="M44" s="96">
        <f t="shared" si="2"/>
        <v>224.89886000000001</v>
      </c>
      <c r="N44" s="114">
        <v>770.92070000000001</v>
      </c>
      <c r="O44" s="98">
        <v>0</v>
      </c>
      <c r="P44" s="99">
        <f t="shared" si="5"/>
        <v>195.10006000000001</v>
      </c>
      <c r="Q44" s="100">
        <f t="shared" si="4"/>
        <v>81.380759999999995</v>
      </c>
      <c r="R44" s="100">
        <f t="shared" si="4"/>
        <v>74.774209999999997</v>
      </c>
      <c r="S44" s="100">
        <f t="shared" si="4"/>
        <v>50.912059999999997</v>
      </c>
      <c r="T44" s="101">
        <f t="shared" si="4"/>
        <v>29.7988</v>
      </c>
      <c r="U44" s="81"/>
      <c r="V44" s="24"/>
      <c r="W44" s="24"/>
      <c r="X44" s="24"/>
      <c r="Y44" s="24"/>
    </row>
    <row r="45" spans="1:25" ht="12.75" customHeight="1" thickBot="1" x14ac:dyDescent="0.25">
      <c r="A45" s="258"/>
      <c r="B45" s="258"/>
      <c r="C45" s="113" t="s">
        <v>25</v>
      </c>
      <c r="D45" s="262"/>
      <c r="E45" s="93"/>
      <c r="F45" s="94">
        <f t="shared" si="1"/>
        <v>1341.5591199999999</v>
      </c>
      <c r="G45" s="95">
        <f t="shared" si="1"/>
        <v>1334.9525699999999</v>
      </c>
      <c r="H45" s="95">
        <f t="shared" si="1"/>
        <v>1311.09042</v>
      </c>
      <c r="I45" s="95">
        <f t="shared" si="1"/>
        <v>1289.9771599999999</v>
      </c>
      <c r="J45" s="102">
        <f t="shared" si="2"/>
        <v>276.48081999999999</v>
      </c>
      <c r="K45" s="103">
        <f t="shared" si="2"/>
        <v>269.87427000000002</v>
      </c>
      <c r="L45" s="103">
        <f t="shared" si="2"/>
        <v>246.01212000000001</v>
      </c>
      <c r="M45" s="104">
        <f t="shared" si="2"/>
        <v>224.89886000000001</v>
      </c>
      <c r="N45" s="114">
        <v>1065.0782999999999</v>
      </c>
      <c r="O45" s="98">
        <v>0</v>
      </c>
      <c r="P45" s="99">
        <f t="shared" si="5"/>
        <v>195.10006000000001</v>
      </c>
      <c r="Q45" s="100">
        <f t="shared" si="4"/>
        <v>81.380759999999995</v>
      </c>
      <c r="R45" s="100">
        <f t="shared" si="4"/>
        <v>74.774209999999997</v>
      </c>
      <c r="S45" s="100">
        <f t="shared" si="4"/>
        <v>50.912059999999997</v>
      </c>
      <c r="T45" s="101">
        <f t="shared" si="4"/>
        <v>29.7988</v>
      </c>
      <c r="U45" s="81"/>
      <c r="V45" s="24"/>
      <c r="W45" s="24"/>
      <c r="X45" s="24"/>
      <c r="Y45" s="24"/>
    </row>
    <row r="46" spans="1:25" ht="12.75" customHeight="1" thickBot="1" x14ac:dyDescent="0.25">
      <c r="A46" s="255" t="s">
        <v>37</v>
      </c>
      <c r="B46" s="256"/>
      <c r="C46" s="256"/>
      <c r="D46" s="256"/>
      <c r="E46" s="256"/>
      <c r="F46" s="256"/>
      <c r="G46" s="256"/>
      <c r="H46" s="256"/>
      <c r="I46" s="256"/>
      <c r="J46" s="256"/>
      <c r="K46" s="256"/>
      <c r="L46" s="256"/>
      <c r="M46" s="256"/>
      <c r="N46" s="256"/>
      <c r="O46" s="256"/>
      <c r="P46" s="256"/>
      <c r="Q46" s="256"/>
      <c r="R46" s="256"/>
      <c r="S46" s="256"/>
      <c r="T46" s="256"/>
      <c r="U46" s="81"/>
      <c r="V46" s="24"/>
      <c r="W46" s="24"/>
      <c r="X46" s="24"/>
      <c r="Y46" s="24"/>
    </row>
    <row r="47" spans="1:25" ht="12.75" customHeight="1" x14ac:dyDescent="0.2">
      <c r="A47" s="257" t="s">
        <v>31</v>
      </c>
      <c r="B47" s="257" t="s">
        <v>32</v>
      </c>
      <c r="C47" s="17" t="s">
        <v>20</v>
      </c>
      <c r="D47" s="261" t="s">
        <v>21</v>
      </c>
      <c r="E47" s="264" t="s">
        <v>38</v>
      </c>
      <c r="F47" s="18">
        <f t="shared" ref="F47:I54" si="6">$N47+$O47+$P47+Q47</f>
        <v>1.60711</v>
      </c>
      <c r="G47" s="19">
        <f t="shared" si="6"/>
        <v>1.5885799999999999</v>
      </c>
      <c r="H47" s="19">
        <f t="shared" si="6"/>
        <v>1.52163</v>
      </c>
      <c r="I47" s="19">
        <f t="shared" si="6"/>
        <v>1.4623899999999999</v>
      </c>
      <c r="J47" s="18">
        <f t="shared" ref="J47:M54" si="7">$O47+$P47+Q47</f>
        <v>0.77842999999999996</v>
      </c>
      <c r="K47" s="19">
        <f t="shared" si="7"/>
        <v>0.75990000000000002</v>
      </c>
      <c r="L47" s="19">
        <f t="shared" si="7"/>
        <v>0.69294999999999995</v>
      </c>
      <c r="M47" s="115">
        <f t="shared" si="7"/>
        <v>0.63371</v>
      </c>
      <c r="N47" s="116">
        <v>0.82867999999999997</v>
      </c>
      <c r="O47" s="80">
        <f>O10</f>
        <v>2.7299999999999998E-3</v>
      </c>
      <c r="P47" s="117">
        <f>P34</f>
        <v>0.54737999999999998</v>
      </c>
      <c r="Q47" s="19">
        <f>ROUND(Q$5*Q$6*$P47/100,5)</f>
        <v>0.22832</v>
      </c>
      <c r="R47" s="23">
        <f t="shared" ref="Q47:T54" si="8">ROUND(R$5*R$6*$P47/100,5)</f>
        <v>0.20979</v>
      </c>
      <c r="S47" s="23">
        <f t="shared" si="8"/>
        <v>0.14283999999999999</v>
      </c>
      <c r="T47" s="20">
        <f t="shared" si="8"/>
        <v>8.3599999999999994E-2</v>
      </c>
      <c r="U47" s="81"/>
      <c r="V47" s="24"/>
      <c r="W47" s="24"/>
      <c r="X47" s="24"/>
      <c r="Y47" s="24"/>
    </row>
    <row r="48" spans="1:25" ht="12.75" customHeight="1" x14ac:dyDescent="0.2">
      <c r="A48" s="258"/>
      <c r="B48" s="258"/>
      <c r="C48" s="25" t="s">
        <v>23</v>
      </c>
      <c r="D48" s="262"/>
      <c r="E48" s="265"/>
      <c r="F48" s="26">
        <f t="shared" si="6"/>
        <v>1.60711</v>
      </c>
      <c r="G48" s="27">
        <f t="shared" si="6"/>
        <v>1.5885799999999999</v>
      </c>
      <c r="H48" s="27">
        <f t="shared" si="6"/>
        <v>1.52163</v>
      </c>
      <c r="I48" s="27">
        <f t="shared" si="6"/>
        <v>1.4623899999999999</v>
      </c>
      <c r="J48" s="26">
        <f t="shared" si="7"/>
        <v>0.77842999999999996</v>
      </c>
      <c r="K48" s="27">
        <f t="shared" si="7"/>
        <v>0.75990000000000002</v>
      </c>
      <c r="L48" s="27">
        <f t="shared" si="7"/>
        <v>0.69294999999999995</v>
      </c>
      <c r="M48" s="118">
        <f t="shared" si="7"/>
        <v>0.63371</v>
      </c>
      <c r="N48" s="119">
        <f>N$47</f>
        <v>0.82867999999999997</v>
      </c>
      <c r="O48" s="30">
        <f>O47</f>
        <v>2.7299999999999998E-3</v>
      </c>
      <c r="P48" s="120">
        <f>P47</f>
        <v>0.54737999999999998</v>
      </c>
      <c r="Q48" s="27">
        <f t="shared" si="8"/>
        <v>0.22832</v>
      </c>
      <c r="R48" s="31">
        <f t="shared" si="8"/>
        <v>0.20979</v>
      </c>
      <c r="S48" s="31">
        <f t="shared" si="8"/>
        <v>0.14283999999999999</v>
      </c>
      <c r="T48" s="28">
        <f t="shared" si="8"/>
        <v>8.3599999999999994E-2</v>
      </c>
      <c r="U48" s="81"/>
      <c r="V48" s="24"/>
      <c r="W48" s="24"/>
      <c r="X48" s="24"/>
      <c r="Y48" s="24"/>
    </row>
    <row r="49" spans="1:41" ht="12.75" customHeight="1" x14ac:dyDescent="0.2">
      <c r="A49" s="258"/>
      <c r="B49" s="258"/>
      <c r="C49" s="25" t="s">
        <v>24</v>
      </c>
      <c r="D49" s="262"/>
      <c r="E49" s="265"/>
      <c r="F49" s="26">
        <f t="shared" si="6"/>
        <v>1.60711</v>
      </c>
      <c r="G49" s="27">
        <f t="shared" si="6"/>
        <v>1.5885799999999999</v>
      </c>
      <c r="H49" s="27">
        <f t="shared" si="6"/>
        <v>1.52163</v>
      </c>
      <c r="I49" s="27">
        <f t="shared" si="6"/>
        <v>1.4623899999999999</v>
      </c>
      <c r="J49" s="26">
        <f t="shared" si="7"/>
        <v>0.77842999999999996</v>
      </c>
      <c r="K49" s="27">
        <f t="shared" si="7"/>
        <v>0.75990000000000002</v>
      </c>
      <c r="L49" s="27">
        <f t="shared" si="7"/>
        <v>0.69294999999999995</v>
      </c>
      <c r="M49" s="118">
        <f t="shared" si="7"/>
        <v>0.63371</v>
      </c>
      <c r="N49" s="119">
        <f>N$47</f>
        <v>0.82867999999999997</v>
      </c>
      <c r="O49" s="30">
        <f>O47</f>
        <v>2.7299999999999998E-3</v>
      </c>
      <c r="P49" s="120">
        <f>P47</f>
        <v>0.54737999999999998</v>
      </c>
      <c r="Q49" s="27">
        <f t="shared" si="8"/>
        <v>0.22832</v>
      </c>
      <c r="R49" s="31">
        <f t="shared" si="8"/>
        <v>0.20979</v>
      </c>
      <c r="S49" s="31">
        <f t="shared" si="8"/>
        <v>0.14283999999999999</v>
      </c>
      <c r="T49" s="28">
        <f t="shared" si="8"/>
        <v>8.3599999999999994E-2</v>
      </c>
      <c r="U49" s="81"/>
      <c r="V49" s="24"/>
      <c r="W49" s="24"/>
      <c r="X49" s="24"/>
      <c r="Y49" s="24"/>
    </row>
    <row r="50" spans="1:41" ht="12.75" customHeight="1" thickBot="1" x14ac:dyDescent="0.25">
      <c r="A50" s="259"/>
      <c r="B50" s="258"/>
      <c r="C50" s="32" t="s">
        <v>25</v>
      </c>
      <c r="D50" s="263"/>
      <c r="E50" s="265"/>
      <c r="F50" s="33">
        <f t="shared" si="6"/>
        <v>1.60711</v>
      </c>
      <c r="G50" s="34">
        <f t="shared" si="6"/>
        <v>1.5885799999999999</v>
      </c>
      <c r="H50" s="34">
        <f t="shared" si="6"/>
        <v>1.52163</v>
      </c>
      <c r="I50" s="34">
        <f t="shared" si="6"/>
        <v>1.4623899999999999</v>
      </c>
      <c r="J50" s="33">
        <f t="shared" si="7"/>
        <v>0.77842999999999996</v>
      </c>
      <c r="K50" s="34">
        <f t="shared" si="7"/>
        <v>0.75990000000000002</v>
      </c>
      <c r="L50" s="34">
        <f t="shared" si="7"/>
        <v>0.69294999999999995</v>
      </c>
      <c r="M50" s="121">
        <f t="shared" si="7"/>
        <v>0.63371</v>
      </c>
      <c r="N50" s="122">
        <f>N$47</f>
        <v>0.82867999999999997</v>
      </c>
      <c r="O50" s="37">
        <f>O47</f>
        <v>2.7299999999999998E-3</v>
      </c>
      <c r="P50" s="123">
        <f>P47</f>
        <v>0.54737999999999998</v>
      </c>
      <c r="Q50" s="34">
        <f t="shared" si="8"/>
        <v>0.22832</v>
      </c>
      <c r="R50" s="38">
        <f t="shared" si="8"/>
        <v>0.20979</v>
      </c>
      <c r="S50" s="38">
        <f t="shared" si="8"/>
        <v>0.14283999999999999</v>
      </c>
      <c r="T50" s="35">
        <f t="shared" si="8"/>
        <v>8.3599999999999994E-2</v>
      </c>
      <c r="U50" s="81"/>
      <c r="V50" s="24"/>
      <c r="W50" s="24"/>
      <c r="X50" s="24"/>
      <c r="Y50" s="24"/>
    </row>
    <row r="51" spans="1:41" ht="12.75" customHeight="1" x14ac:dyDescent="0.2">
      <c r="A51" s="266" t="s">
        <v>34</v>
      </c>
      <c r="B51" s="258"/>
      <c r="C51" s="79" t="s">
        <v>20</v>
      </c>
      <c r="D51" s="261" t="s">
        <v>21</v>
      </c>
      <c r="E51" s="267" t="s">
        <v>36</v>
      </c>
      <c r="F51" s="85">
        <f t="shared" si="6"/>
        <v>329.60041999999999</v>
      </c>
      <c r="G51" s="86">
        <f t="shared" si="6"/>
        <v>322.99387000000002</v>
      </c>
      <c r="H51" s="86">
        <f t="shared" si="6"/>
        <v>299.13171999999997</v>
      </c>
      <c r="I51" s="86">
        <f t="shared" si="6"/>
        <v>278.01846</v>
      </c>
      <c r="J51" s="85">
        <f t="shared" si="7"/>
        <v>276.48081999999999</v>
      </c>
      <c r="K51" s="86">
        <f t="shared" si="7"/>
        <v>269.87427000000002</v>
      </c>
      <c r="L51" s="86">
        <f t="shared" si="7"/>
        <v>246.01212000000001</v>
      </c>
      <c r="M51" s="86">
        <f t="shared" si="7"/>
        <v>224.89886000000001</v>
      </c>
      <c r="N51" s="124">
        <v>53.119599999999998</v>
      </c>
      <c r="O51" s="89">
        <v>0</v>
      </c>
      <c r="P51" s="125">
        <f>P38</f>
        <v>195.10006000000001</v>
      </c>
      <c r="Q51" s="126">
        <f>ROUND(Q$5*Q$6*$P51/100,5)</f>
        <v>81.380759999999995</v>
      </c>
      <c r="R51" s="127">
        <f t="shared" si="8"/>
        <v>74.774209999999997</v>
      </c>
      <c r="S51" s="127">
        <f t="shared" si="8"/>
        <v>50.912059999999997</v>
      </c>
      <c r="T51" s="128">
        <f t="shared" si="8"/>
        <v>29.7988</v>
      </c>
      <c r="U51" s="81"/>
      <c r="V51" s="24"/>
      <c r="W51" s="24"/>
      <c r="X51" s="24"/>
      <c r="Y51" s="24"/>
    </row>
    <row r="52" spans="1:41" ht="12.75" customHeight="1" x14ac:dyDescent="0.2">
      <c r="A52" s="258"/>
      <c r="B52" s="258"/>
      <c r="C52" s="82" t="s">
        <v>23</v>
      </c>
      <c r="D52" s="262"/>
      <c r="E52" s="267"/>
      <c r="F52" s="94">
        <f t="shared" si="6"/>
        <v>329.60041999999999</v>
      </c>
      <c r="G52" s="95">
        <f t="shared" si="6"/>
        <v>322.99387000000002</v>
      </c>
      <c r="H52" s="95">
        <f t="shared" si="6"/>
        <v>299.13171999999997</v>
      </c>
      <c r="I52" s="95">
        <f t="shared" si="6"/>
        <v>278.01846</v>
      </c>
      <c r="J52" s="94">
        <f t="shared" si="7"/>
        <v>276.48081999999999</v>
      </c>
      <c r="K52" s="95">
        <f t="shared" si="7"/>
        <v>269.87427000000002</v>
      </c>
      <c r="L52" s="95">
        <f t="shared" si="7"/>
        <v>246.01212000000001</v>
      </c>
      <c r="M52" s="95">
        <f t="shared" si="7"/>
        <v>224.89886000000001</v>
      </c>
      <c r="N52" s="129">
        <f>N51</f>
        <v>53.119599999999998</v>
      </c>
      <c r="O52" s="98">
        <v>0</v>
      </c>
      <c r="P52" s="130">
        <f>P$51</f>
        <v>195.10006000000001</v>
      </c>
      <c r="Q52" s="131">
        <f>ROUND(Q$5*Q$6*$P52/100,5)</f>
        <v>81.380759999999995</v>
      </c>
      <c r="R52" s="132">
        <f t="shared" si="8"/>
        <v>74.774209999999997</v>
      </c>
      <c r="S52" s="132">
        <f t="shared" si="8"/>
        <v>50.912059999999997</v>
      </c>
      <c r="T52" s="133">
        <f t="shared" si="8"/>
        <v>29.7988</v>
      </c>
      <c r="U52" s="81"/>
      <c r="V52" s="24"/>
      <c r="W52" s="24"/>
      <c r="X52" s="24"/>
      <c r="Y52" s="24"/>
    </row>
    <row r="53" spans="1:41" ht="12.75" customHeight="1" x14ac:dyDescent="0.2">
      <c r="A53" s="258"/>
      <c r="B53" s="258"/>
      <c r="C53" s="82" t="s">
        <v>24</v>
      </c>
      <c r="D53" s="262"/>
      <c r="E53" s="267"/>
      <c r="F53" s="94">
        <f t="shared" si="6"/>
        <v>329.60041999999999</v>
      </c>
      <c r="G53" s="95">
        <f t="shared" si="6"/>
        <v>322.99387000000002</v>
      </c>
      <c r="H53" s="95">
        <f t="shared" si="6"/>
        <v>299.13171999999997</v>
      </c>
      <c r="I53" s="95">
        <f t="shared" si="6"/>
        <v>278.01846</v>
      </c>
      <c r="J53" s="94">
        <f t="shared" si="7"/>
        <v>276.48081999999999</v>
      </c>
      <c r="K53" s="95">
        <f t="shared" si="7"/>
        <v>269.87427000000002</v>
      </c>
      <c r="L53" s="95">
        <f t="shared" si="7"/>
        <v>246.01212000000001</v>
      </c>
      <c r="M53" s="95">
        <f t="shared" si="7"/>
        <v>224.89886000000001</v>
      </c>
      <c r="N53" s="129">
        <f>N51</f>
        <v>53.119599999999998</v>
      </c>
      <c r="O53" s="98">
        <v>0</v>
      </c>
      <c r="P53" s="130">
        <f>P$51</f>
        <v>195.10006000000001</v>
      </c>
      <c r="Q53" s="131">
        <f>ROUND(Q$5*Q$6*$P53/100,5)</f>
        <v>81.380759999999995</v>
      </c>
      <c r="R53" s="132">
        <f t="shared" si="8"/>
        <v>74.774209999999997</v>
      </c>
      <c r="S53" s="132">
        <f t="shared" si="8"/>
        <v>50.912059999999997</v>
      </c>
      <c r="T53" s="133">
        <f t="shared" si="8"/>
        <v>29.7988</v>
      </c>
      <c r="U53" s="81"/>
      <c r="V53" s="24"/>
      <c r="W53" s="24"/>
      <c r="X53" s="24"/>
      <c r="Y53" s="24"/>
    </row>
    <row r="54" spans="1:41" ht="12.75" customHeight="1" thickBot="1" x14ac:dyDescent="0.25">
      <c r="A54" s="260"/>
      <c r="B54" s="260"/>
      <c r="C54" s="83" t="s">
        <v>25</v>
      </c>
      <c r="D54" s="263"/>
      <c r="E54" s="268"/>
      <c r="F54" s="102">
        <f t="shared" si="6"/>
        <v>329.60041999999999</v>
      </c>
      <c r="G54" s="103">
        <f t="shared" si="6"/>
        <v>322.99387000000002</v>
      </c>
      <c r="H54" s="103">
        <f t="shared" si="6"/>
        <v>299.13171999999997</v>
      </c>
      <c r="I54" s="103">
        <f t="shared" si="6"/>
        <v>278.01846</v>
      </c>
      <c r="J54" s="102">
        <f t="shared" si="7"/>
        <v>276.48081999999999</v>
      </c>
      <c r="K54" s="103">
        <f t="shared" si="7"/>
        <v>269.87427000000002</v>
      </c>
      <c r="L54" s="103">
        <f t="shared" si="7"/>
        <v>246.01212000000001</v>
      </c>
      <c r="M54" s="103">
        <f t="shared" si="7"/>
        <v>224.89886000000001</v>
      </c>
      <c r="N54" s="134">
        <f>N51</f>
        <v>53.119599999999998</v>
      </c>
      <c r="O54" s="106">
        <v>0</v>
      </c>
      <c r="P54" s="135">
        <f>P$51</f>
        <v>195.10006000000001</v>
      </c>
      <c r="Q54" s="136">
        <f>ROUND(Q$5*Q$6*$P54/100,5)</f>
        <v>81.380759999999995</v>
      </c>
      <c r="R54" s="137">
        <f t="shared" si="8"/>
        <v>74.774209999999997</v>
      </c>
      <c r="S54" s="137">
        <f t="shared" si="8"/>
        <v>50.912059999999997</v>
      </c>
      <c r="T54" s="138">
        <f t="shared" si="8"/>
        <v>29.7988</v>
      </c>
      <c r="U54" s="81"/>
      <c r="V54" s="24"/>
      <c r="W54" s="24"/>
      <c r="X54" s="24"/>
      <c r="Y54" s="24"/>
    </row>
    <row r="55" spans="1:41" ht="13.5" thickBot="1" x14ac:dyDescent="0.25">
      <c r="A55" s="219" t="s">
        <v>39</v>
      </c>
      <c r="B55" s="220"/>
      <c r="C55" s="220"/>
      <c r="D55" s="220"/>
      <c r="E55" s="220"/>
      <c r="F55" s="220"/>
      <c r="G55" s="220"/>
      <c r="H55" s="220"/>
      <c r="I55" s="220"/>
      <c r="J55" s="220"/>
      <c r="K55" s="220"/>
      <c r="L55" s="220"/>
      <c r="M55" s="220"/>
      <c r="N55" s="220"/>
      <c r="O55" s="220"/>
      <c r="P55" s="220"/>
      <c r="Q55" s="220"/>
      <c r="R55" s="220"/>
      <c r="S55" s="220"/>
      <c r="T55" s="220"/>
    </row>
    <row r="56" spans="1:41" ht="28.5" customHeight="1" x14ac:dyDescent="0.2">
      <c r="A56" s="241" t="s">
        <v>40</v>
      </c>
      <c r="B56" s="242"/>
      <c r="C56" s="139" t="s">
        <v>25</v>
      </c>
      <c r="D56" s="139"/>
      <c r="E56" s="243" t="s">
        <v>33</v>
      </c>
      <c r="F56" s="241">
        <f>ROUND(F57/1.18,5)</f>
        <v>2.54237</v>
      </c>
      <c r="G56" s="245"/>
      <c r="H56" s="245"/>
      <c r="I56" s="242"/>
      <c r="J56" s="246" t="s">
        <v>41</v>
      </c>
      <c r="K56" s="247"/>
      <c r="L56" s="247"/>
      <c r="M56" s="248"/>
      <c r="N56" s="140">
        <v>1.63259</v>
      </c>
      <c r="O56" s="141">
        <v>2.7299999999999998E-3</v>
      </c>
      <c r="P56" s="142">
        <f>F56-N56-O56-Q56</f>
        <v>0.71104999999999996</v>
      </c>
      <c r="Q56" s="249">
        <v>0.19600000000000001</v>
      </c>
      <c r="R56" s="249"/>
      <c r="S56" s="249"/>
      <c r="T56" s="249"/>
      <c r="U56" s="101" t="s">
        <v>25</v>
      </c>
    </row>
    <row r="57" spans="1:41" ht="13.5" thickBot="1" x14ac:dyDescent="0.25">
      <c r="A57" s="250" t="s">
        <v>42</v>
      </c>
      <c r="B57" s="251"/>
      <c r="C57" s="143" t="s">
        <v>43</v>
      </c>
      <c r="D57" s="143"/>
      <c r="E57" s="244"/>
      <c r="F57" s="252">
        <v>3</v>
      </c>
      <c r="G57" s="253"/>
      <c r="H57" s="253"/>
      <c r="I57" s="254"/>
      <c r="J57" s="144" t="s">
        <v>41</v>
      </c>
      <c r="K57" s="145"/>
      <c r="L57" s="145"/>
      <c r="M57" s="146"/>
      <c r="N57" s="147">
        <f>ROUND(N56*1.18,5)</f>
        <v>1.9264600000000001</v>
      </c>
      <c r="O57" s="148">
        <f>ROUND(O56*1.18,5)</f>
        <v>3.2200000000000002E-3</v>
      </c>
      <c r="P57" s="149">
        <f>F57-N57-O57-Q57</f>
        <v>0.8390399999999999</v>
      </c>
      <c r="Q57" s="240">
        <f>ROUND(Q56*1.18,5)</f>
        <v>0.23128000000000001</v>
      </c>
      <c r="R57" s="240">
        <f>ROUND(R56*1.18,5)</f>
        <v>0</v>
      </c>
      <c r="S57" s="240">
        <f>ROUND(S56*1.18,5)</f>
        <v>0</v>
      </c>
      <c r="T57" s="240">
        <f>ROUND(T56*1.18,5)</f>
        <v>0</v>
      </c>
      <c r="U57" s="150" t="s">
        <v>25</v>
      </c>
    </row>
    <row r="58" spans="1:41" ht="18.75" customHeight="1" x14ac:dyDescent="0.2">
      <c r="A58" s="221" t="s">
        <v>44</v>
      </c>
      <c r="B58" s="222"/>
      <c r="C58" s="139" t="s">
        <v>25</v>
      </c>
      <c r="D58" s="139"/>
      <c r="E58" s="223" t="s">
        <v>33</v>
      </c>
      <c r="F58" s="225">
        <f>ROUND(F59/1.18,5)</f>
        <v>1.77966</v>
      </c>
      <c r="G58" s="226"/>
      <c r="H58" s="226"/>
      <c r="I58" s="227"/>
      <c r="J58" s="228" t="s">
        <v>41</v>
      </c>
      <c r="K58" s="229"/>
      <c r="L58" s="229"/>
      <c r="M58" s="230"/>
      <c r="N58" s="140">
        <v>0.86987999999999999</v>
      </c>
      <c r="O58" s="142">
        <f>O56</f>
        <v>2.7299999999999998E-3</v>
      </c>
      <c r="P58" s="86">
        <f>F58-N58-O58-Q58</f>
        <v>0.71104999999999996</v>
      </c>
      <c r="Q58" s="231">
        <f>Q56</f>
        <v>0.19600000000000001</v>
      </c>
      <c r="R58" s="231"/>
      <c r="S58" s="231"/>
      <c r="T58" s="231"/>
      <c r="U58" s="101" t="s">
        <v>25</v>
      </c>
    </row>
    <row r="59" spans="1:41" ht="13.5" thickBot="1" x14ac:dyDescent="0.25">
      <c r="A59" s="232" t="s">
        <v>42</v>
      </c>
      <c r="B59" s="233"/>
      <c r="C59" s="151" t="s">
        <v>43</v>
      </c>
      <c r="D59" s="151"/>
      <c r="E59" s="224"/>
      <c r="F59" s="234">
        <v>2.1</v>
      </c>
      <c r="G59" s="235"/>
      <c r="H59" s="235"/>
      <c r="I59" s="236"/>
      <c r="J59" s="237" t="s">
        <v>41</v>
      </c>
      <c r="K59" s="238"/>
      <c r="L59" s="238"/>
      <c r="M59" s="239"/>
      <c r="N59" s="147">
        <f>ROUND(N58*1.18,5)</f>
        <v>1.0264599999999999</v>
      </c>
      <c r="O59" s="148">
        <f>ROUND(O58*1.18,5)</f>
        <v>3.2200000000000002E-3</v>
      </c>
      <c r="P59" s="149">
        <f>F59-N59-O59-Q59</f>
        <v>0.83904000000000012</v>
      </c>
      <c r="Q59" s="240">
        <f>ROUND(Q58*1.18,5)</f>
        <v>0.23128000000000001</v>
      </c>
      <c r="R59" s="240">
        <f>ROUND(R58*1.18,5)</f>
        <v>0</v>
      </c>
      <c r="S59" s="240">
        <f>ROUND(S58*1.18,5)</f>
        <v>0</v>
      </c>
      <c r="T59" s="240">
        <f>ROUND(T58*1.18,5)</f>
        <v>0</v>
      </c>
      <c r="U59" s="109" t="s">
        <v>25</v>
      </c>
    </row>
    <row r="60" spans="1:41" s="153" customFormat="1" ht="13.5" thickBot="1" x14ac:dyDescent="0.25">
      <c r="A60" s="219" t="s">
        <v>45</v>
      </c>
      <c r="B60" s="220"/>
      <c r="C60" s="220"/>
      <c r="D60" s="220"/>
      <c r="E60" s="220"/>
      <c r="F60" s="220"/>
      <c r="G60" s="220"/>
      <c r="H60" s="220"/>
      <c r="I60" s="220"/>
      <c r="J60" s="220"/>
      <c r="K60" s="220"/>
      <c r="L60" s="220"/>
      <c r="M60" s="220"/>
      <c r="N60" s="220"/>
      <c r="O60" s="220"/>
      <c r="P60" s="220"/>
      <c r="Q60" s="220"/>
      <c r="R60" s="220"/>
      <c r="S60" s="220"/>
      <c r="T60" s="220"/>
      <c r="U60" s="152"/>
      <c r="V60" s="6"/>
      <c r="W60" s="6"/>
      <c r="X60" s="152"/>
      <c r="Y60" s="152"/>
      <c r="Z60" s="152"/>
      <c r="AA60" s="152"/>
      <c r="AB60" s="152"/>
      <c r="AC60" s="152"/>
      <c r="AD60" s="152"/>
      <c r="AE60" s="152"/>
      <c r="AF60" s="152"/>
      <c r="AG60" s="152"/>
      <c r="AH60" s="152"/>
      <c r="AI60" s="152"/>
      <c r="AJ60" s="152"/>
      <c r="AK60" s="152"/>
      <c r="AL60" s="152"/>
      <c r="AM60" s="152"/>
      <c r="AN60" s="152"/>
      <c r="AO60" s="152"/>
    </row>
    <row r="61" spans="1:41" s="153" customFormat="1" ht="12.75" customHeight="1" thickBot="1" x14ac:dyDescent="0.25">
      <c r="A61" s="215" t="s">
        <v>46</v>
      </c>
      <c r="B61" s="216"/>
      <c r="C61" s="216"/>
      <c r="D61" s="216"/>
      <c r="E61" s="216"/>
      <c r="F61" s="216"/>
      <c r="G61" s="216"/>
      <c r="H61" s="216"/>
      <c r="I61" s="216"/>
      <c r="J61" s="216"/>
      <c r="K61" s="216"/>
      <c r="L61" s="216"/>
      <c r="M61" s="216"/>
      <c r="N61" s="216"/>
      <c r="O61" s="216"/>
      <c r="P61" s="216"/>
      <c r="Q61" s="216"/>
      <c r="R61" s="216"/>
      <c r="S61" s="216"/>
      <c r="T61" s="216"/>
      <c r="U61" s="152"/>
      <c r="V61" s="6"/>
      <c r="W61" s="6"/>
      <c r="X61" s="152"/>
      <c r="Y61" s="152"/>
      <c r="Z61" s="152"/>
      <c r="AA61" s="152"/>
      <c r="AB61" s="152"/>
      <c r="AC61" s="152"/>
      <c r="AD61" s="152"/>
      <c r="AE61" s="152"/>
      <c r="AF61" s="152"/>
      <c r="AG61" s="152"/>
      <c r="AH61" s="152"/>
      <c r="AI61" s="152"/>
      <c r="AJ61" s="152"/>
      <c r="AK61" s="152"/>
      <c r="AL61" s="152"/>
      <c r="AM61" s="152"/>
      <c r="AN61" s="152"/>
      <c r="AO61" s="152"/>
    </row>
    <row r="62" spans="1:41" ht="29.25" customHeight="1" x14ac:dyDescent="0.2">
      <c r="A62" s="209" t="s">
        <v>47</v>
      </c>
      <c r="B62" s="210"/>
      <c r="C62" s="154" t="s">
        <v>43</v>
      </c>
      <c r="D62" s="154"/>
      <c r="E62" s="155" t="s">
        <v>33</v>
      </c>
      <c r="F62" s="156">
        <f t="shared" ref="F62:I65" si="9">$N62+$O62+$P62+Q62</f>
        <v>2.58771</v>
      </c>
      <c r="G62" s="157">
        <f t="shared" si="9"/>
        <v>2.5521500000000001</v>
      </c>
      <c r="H62" s="158">
        <f t="shared" si="9"/>
        <v>2.4237299999999999</v>
      </c>
      <c r="I62" s="159">
        <f t="shared" si="9"/>
        <v>2.3100999999999998</v>
      </c>
      <c r="J62" s="160">
        <f t="shared" ref="J62:M65" si="10">$O62+$P62+Q62</f>
        <v>1.49071</v>
      </c>
      <c r="K62" s="161">
        <f t="shared" si="10"/>
        <v>1.4551499999999999</v>
      </c>
      <c r="L62" s="161">
        <f t="shared" si="10"/>
        <v>1.32673</v>
      </c>
      <c r="M62" s="162">
        <f t="shared" si="10"/>
        <v>1.2130999999999998</v>
      </c>
      <c r="N62" s="163">
        <v>1.097</v>
      </c>
      <c r="O62" s="164">
        <f>O$10</f>
        <v>2.7299999999999998E-3</v>
      </c>
      <c r="P62" s="165">
        <f>P$10</f>
        <v>1.05</v>
      </c>
      <c r="Q62" s="165">
        <f>ROUND(Q$5*Q$6*$P62/100,5)</f>
        <v>0.43797999999999998</v>
      </c>
      <c r="R62" s="165">
        <f>ROUND(R$5*R$6*$P62/100,5)</f>
        <v>0.40242</v>
      </c>
      <c r="S62" s="165">
        <f>ROUND(S$5*S$6*$P62/100,5)</f>
        <v>0.27400000000000002</v>
      </c>
      <c r="T62" s="166">
        <f>ROUND(T$5*T$6*$P62/100,5)</f>
        <v>0.16037000000000001</v>
      </c>
    </row>
    <row r="63" spans="1:41" ht="30" customHeight="1" x14ac:dyDescent="0.2">
      <c r="A63" s="211" t="s">
        <v>48</v>
      </c>
      <c r="B63" s="212"/>
      <c r="C63" s="167" t="s">
        <v>43</v>
      </c>
      <c r="D63" s="167"/>
      <c r="E63" s="168" t="s">
        <v>33</v>
      </c>
      <c r="F63" s="169">
        <f t="shared" si="9"/>
        <v>2.00678</v>
      </c>
      <c r="G63" s="170">
        <f t="shared" si="9"/>
        <v>2.00678</v>
      </c>
      <c r="H63" s="171">
        <f t="shared" si="9"/>
        <v>2.00678</v>
      </c>
      <c r="I63" s="172">
        <f t="shared" si="9"/>
        <v>2.00678</v>
      </c>
      <c r="J63" s="173">
        <f t="shared" si="10"/>
        <v>0.90978000000000003</v>
      </c>
      <c r="K63" s="174">
        <f t="shared" si="10"/>
        <v>0.90978000000000003</v>
      </c>
      <c r="L63" s="174">
        <f t="shared" si="10"/>
        <v>0.90978000000000003</v>
      </c>
      <c r="M63" s="175">
        <f t="shared" si="10"/>
        <v>0.90978000000000003</v>
      </c>
      <c r="N63" s="176">
        <f>N62</f>
        <v>1.097</v>
      </c>
      <c r="O63" s="177">
        <f>O$10</f>
        <v>2.7299999999999998E-3</v>
      </c>
      <c r="P63" s="178">
        <v>0.71104999999999996</v>
      </c>
      <c r="Q63" s="179">
        <f>Q$56</f>
        <v>0.19600000000000001</v>
      </c>
      <c r="R63" s="179">
        <f>Q63</f>
        <v>0.19600000000000001</v>
      </c>
      <c r="S63" s="179">
        <f>Q63</f>
        <v>0.19600000000000001</v>
      </c>
      <c r="T63" s="180">
        <f>Q63</f>
        <v>0.19600000000000001</v>
      </c>
      <c r="V63" s="181"/>
      <c r="W63" s="182"/>
      <c r="X63" s="183"/>
      <c r="Y63" s="184"/>
      <c r="Z63" s="181"/>
    </row>
    <row r="64" spans="1:41" ht="17.25" customHeight="1" x14ac:dyDescent="0.2">
      <c r="A64" s="211" t="s">
        <v>31</v>
      </c>
      <c r="B64" s="212"/>
      <c r="C64" s="167" t="s">
        <v>43</v>
      </c>
      <c r="D64" s="167"/>
      <c r="E64" s="168" t="s">
        <v>33</v>
      </c>
      <c r="F64" s="169">
        <f t="shared" si="9"/>
        <v>1.2604299999999999</v>
      </c>
      <c r="G64" s="170">
        <f t="shared" si="9"/>
        <v>1.2418999999999998</v>
      </c>
      <c r="H64" s="171">
        <f t="shared" si="9"/>
        <v>1.1749499999999999</v>
      </c>
      <c r="I64" s="172">
        <f t="shared" si="9"/>
        <v>1.1157099999999998</v>
      </c>
      <c r="J64" s="173">
        <f t="shared" si="10"/>
        <v>0.77842999999999996</v>
      </c>
      <c r="K64" s="174">
        <f t="shared" si="10"/>
        <v>0.75990000000000002</v>
      </c>
      <c r="L64" s="174">
        <f t="shared" si="10"/>
        <v>0.69294999999999995</v>
      </c>
      <c r="M64" s="175">
        <f t="shared" si="10"/>
        <v>0.63371</v>
      </c>
      <c r="N64" s="185">
        <v>0.48199999999999998</v>
      </c>
      <c r="O64" s="177">
        <f>O$10</f>
        <v>2.7299999999999998E-3</v>
      </c>
      <c r="P64" s="179">
        <f>P34</f>
        <v>0.54737999999999998</v>
      </c>
      <c r="Q64" s="179">
        <f t="shared" ref="Q64:T65" si="11">ROUND(Q$5*Q$6*$P64/100,5)</f>
        <v>0.22832</v>
      </c>
      <c r="R64" s="179">
        <f t="shared" si="11"/>
        <v>0.20979</v>
      </c>
      <c r="S64" s="179">
        <f t="shared" si="11"/>
        <v>0.14283999999999999</v>
      </c>
      <c r="T64" s="180">
        <f t="shared" si="11"/>
        <v>8.3599999999999994E-2</v>
      </c>
      <c r="V64" s="181"/>
      <c r="W64" s="181"/>
      <c r="X64" s="181"/>
      <c r="Y64" s="181"/>
      <c r="Z64" s="181"/>
    </row>
    <row r="65" spans="1:41" ht="25.5" customHeight="1" thickBot="1" x14ac:dyDescent="0.25">
      <c r="A65" s="213" t="s">
        <v>34</v>
      </c>
      <c r="B65" s="214"/>
      <c r="C65" s="186" t="s">
        <v>43</v>
      </c>
      <c r="D65" s="186"/>
      <c r="E65" s="187" t="s">
        <v>49</v>
      </c>
      <c r="F65" s="188">
        <f t="shared" si="9"/>
        <v>621.55781999999999</v>
      </c>
      <c r="G65" s="189">
        <f t="shared" si="9"/>
        <v>614.95127000000002</v>
      </c>
      <c r="H65" s="190">
        <f t="shared" si="9"/>
        <v>591.08911999999998</v>
      </c>
      <c r="I65" s="191">
        <f t="shared" si="9"/>
        <v>569.97586000000001</v>
      </c>
      <c r="J65" s="192">
        <f t="shared" si="10"/>
        <v>276.48081999999999</v>
      </c>
      <c r="K65" s="193">
        <f t="shared" si="10"/>
        <v>269.87427000000002</v>
      </c>
      <c r="L65" s="193">
        <f t="shared" si="10"/>
        <v>246.01212000000001</v>
      </c>
      <c r="M65" s="194">
        <f t="shared" si="10"/>
        <v>224.89886000000001</v>
      </c>
      <c r="N65" s="195">
        <v>345.077</v>
      </c>
      <c r="O65" s="105">
        <v>0</v>
      </c>
      <c r="P65" s="196">
        <f>P$38</f>
        <v>195.10006000000001</v>
      </c>
      <c r="Q65" s="197">
        <f t="shared" si="11"/>
        <v>81.380759999999995</v>
      </c>
      <c r="R65" s="197">
        <f t="shared" si="11"/>
        <v>74.774209999999997</v>
      </c>
      <c r="S65" s="197">
        <f t="shared" si="11"/>
        <v>50.912059999999997</v>
      </c>
      <c r="T65" s="198">
        <f t="shared" si="11"/>
        <v>29.7988</v>
      </c>
      <c r="V65" s="181"/>
      <c r="W65" s="181"/>
      <c r="X65" s="181"/>
      <c r="Y65" s="181"/>
      <c r="Z65" s="181"/>
    </row>
    <row r="66" spans="1:41" s="153" customFormat="1" ht="13.5" thickBot="1" x14ac:dyDescent="0.25">
      <c r="A66" s="215" t="s">
        <v>50</v>
      </c>
      <c r="B66" s="216"/>
      <c r="C66" s="216"/>
      <c r="D66" s="216"/>
      <c r="E66" s="216"/>
      <c r="F66" s="216"/>
      <c r="G66" s="216"/>
      <c r="H66" s="216"/>
      <c r="I66" s="216"/>
      <c r="J66" s="216"/>
      <c r="K66" s="216"/>
      <c r="L66" s="216"/>
      <c r="M66" s="216"/>
      <c r="N66" s="216"/>
      <c r="O66" s="216"/>
      <c r="P66" s="216"/>
      <c r="Q66" s="216"/>
      <c r="R66" s="216"/>
      <c r="S66" s="216"/>
      <c r="T66" s="216"/>
      <c r="U66" s="152"/>
      <c r="V66" s="181"/>
      <c r="W66" s="181"/>
      <c r="X66" s="199"/>
      <c r="Y66" s="199"/>
      <c r="Z66" s="199"/>
      <c r="AA66" s="152"/>
      <c r="AB66" s="152"/>
      <c r="AC66" s="152"/>
      <c r="AD66" s="152"/>
      <c r="AE66" s="152"/>
      <c r="AF66" s="152"/>
      <c r="AG66" s="152"/>
      <c r="AH66" s="152"/>
      <c r="AI66" s="152"/>
      <c r="AJ66" s="152"/>
      <c r="AK66" s="152"/>
      <c r="AL66" s="152"/>
      <c r="AM66" s="152"/>
      <c r="AN66" s="152"/>
      <c r="AO66" s="152"/>
    </row>
    <row r="67" spans="1:41" ht="27" customHeight="1" x14ac:dyDescent="0.2">
      <c r="A67" s="209" t="s">
        <v>47</v>
      </c>
      <c r="B67" s="210"/>
      <c r="C67" s="154" t="s">
        <v>43</v>
      </c>
      <c r="D67" s="154"/>
      <c r="E67" s="155" t="s">
        <v>33</v>
      </c>
      <c r="F67" s="156">
        <f t="shared" ref="F67:I70" si="12">$N67+$O67+$P67+Q67</f>
        <v>2.8997100000000002</v>
      </c>
      <c r="G67" s="157">
        <f t="shared" si="12"/>
        <v>2.8641500000000004</v>
      </c>
      <c r="H67" s="158">
        <f t="shared" si="12"/>
        <v>2.7357300000000002</v>
      </c>
      <c r="I67" s="159">
        <f t="shared" si="12"/>
        <v>2.6221000000000001</v>
      </c>
      <c r="J67" s="160">
        <f t="shared" ref="J67:M70" si="13">$O67+$P67+Q67</f>
        <v>1.49071</v>
      </c>
      <c r="K67" s="161">
        <f t="shared" si="13"/>
        <v>1.4551499999999999</v>
      </c>
      <c r="L67" s="161">
        <f t="shared" si="13"/>
        <v>1.32673</v>
      </c>
      <c r="M67" s="162">
        <f t="shared" si="13"/>
        <v>1.2130999999999998</v>
      </c>
      <c r="N67" s="163">
        <v>1.409</v>
      </c>
      <c r="O67" s="164">
        <f>O$10</f>
        <v>2.7299999999999998E-3</v>
      </c>
      <c r="P67" s="165">
        <f>P$10</f>
        <v>1.05</v>
      </c>
      <c r="Q67" s="165">
        <f>ROUND(Q$5*Q$6*$P67/100,5)</f>
        <v>0.43797999999999998</v>
      </c>
      <c r="R67" s="165">
        <f>ROUND(R$5*R$6*$P67/100,5)</f>
        <v>0.40242</v>
      </c>
      <c r="S67" s="165">
        <f>ROUND(S$5*S$6*$P67/100,5)</f>
        <v>0.27400000000000002</v>
      </c>
      <c r="T67" s="166">
        <f>ROUND(T$5*T$6*$P67/100,5)</f>
        <v>0.16037000000000001</v>
      </c>
      <c r="V67" s="181"/>
      <c r="W67" s="181"/>
      <c r="X67" s="181"/>
      <c r="Y67" s="181"/>
      <c r="Z67" s="181"/>
    </row>
    <row r="68" spans="1:41" ht="33.75" customHeight="1" x14ac:dyDescent="0.2">
      <c r="A68" s="211" t="s">
        <v>48</v>
      </c>
      <c r="B68" s="212"/>
      <c r="C68" s="167" t="s">
        <v>43</v>
      </c>
      <c r="D68" s="167"/>
      <c r="E68" s="168" t="s">
        <v>33</v>
      </c>
      <c r="F68" s="169">
        <f t="shared" si="12"/>
        <v>2.3187799999999998</v>
      </c>
      <c r="G68" s="170">
        <f t="shared" si="12"/>
        <v>2.3187799999999998</v>
      </c>
      <c r="H68" s="171">
        <f t="shared" si="12"/>
        <v>2.3187799999999998</v>
      </c>
      <c r="I68" s="172">
        <f t="shared" si="12"/>
        <v>2.3187799999999998</v>
      </c>
      <c r="J68" s="173">
        <f t="shared" si="13"/>
        <v>0.90978000000000003</v>
      </c>
      <c r="K68" s="174">
        <f t="shared" si="13"/>
        <v>0.90978000000000003</v>
      </c>
      <c r="L68" s="174">
        <f t="shared" si="13"/>
        <v>0.90978000000000003</v>
      </c>
      <c r="M68" s="175">
        <f t="shared" si="13"/>
        <v>0.90978000000000003</v>
      </c>
      <c r="N68" s="176">
        <f>N67</f>
        <v>1.409</v>
      </c>
      <c r="O68" s="177">
        <f>O$10</f>
        <v>2.7299999999999998E-3</v>
      </c>
      <c r="P68" s="179">
        <f>P63</f>
        <v>0.71104999999999996</v>
      </c>
      <c r="Q68" s="179">
        <f>Q$56</f>
        <v>0.19600000000000001</v>
      </c>
      <c r="R68" s="179">
        <f>Q68</f>
        <v>0.19600000000000001</v>
      </c>
      <c r="S68" s="179">
        <f>Q68</f>
        <v>0.19600000000000001</v>
      </c>
      <c r="T68" s="180">
        <f>Q68</f>
        <v>0.19600000000000001</v>
      </c>
      <c r="V68" s="181"/>
      <c r="W68" s="181"/>
      <c r="X68" s="181"/>
      <c r="Y68" s="181"/>
      <c r="Z68" s="181"/>
    </row>
    <row r="69" spans="1:41" ht="16.5" customHeight="1" x14ac:dyDescent="0.2">
      <c r="A69" s="211" t="s">
        <v>31</v>
      </c>
      <c r="B69" s="212"/>
      <c r="C69" s="167" t="s">
        <v>43</v>
      </c>
      <c r="D69" s="167"/>
      <c r="E69" s="168" t="s">
        <v>33</v>
      </c>
      <c r="F69" s="169">
        <f t="shared" si="12"/>
        <v>1.80043</v>
      </c>
      <c r="G69" s="170">
        <f t="shared" si="12"/>
        <v>1.7818999999999998</v>
      </c>
      <c r="H69" s="171">
        <f t="shared" si="12"/>
        <v>1.71495</v>
      </c>
      <c r="I69" s="172">
        <f t="shared" si="12"/>
        <v>1.6557099999999998</v>
      </c>
      <c r="J69" s="173">
        <f t="shared" si="13"/>
        <v>0.77842999999999996</v>
      </c>
      <c r="K69" s="174">
        <f t="shared" si="13"/>
        <v>0.75990000000000002</v>
      </c>
      <c r="L69" s="174">
        <f t="shared" si="13"/>
        <v>0.69294999999999995</v>
      </c>
      <c r="M69" s="175">
        <f t="shared" si="13"/>
        <v>0.63371</v>
      </c>
      <c r="N69" s="185">
        <v>1.022</v>
      </c>
      <c r="O69" s="177">
        <f>O$10</f>
        <v>2.7299999999999998E-3</v>
      </c>
      <c r="P69" s="179">
        <f>P64</f>
        <v>0.54737999999999998</v>
      </c>
      <c r="Q69" s="179">
        <f t="shared" ref="Q69:T70" si="14">ROUND(Q$5*Q$6*$P69/100,5)</f>
        <v>0.22832</v>
      </c>
      <c r="R69" s="179">
        <f t="shared" si="14"/>
        <v>0.20979</v>
      </c>
      <c r="S69" s="179">
        <f t="shared" si="14"/>
        <v>0.14283999999999999</v>
      </c>
      <c r="T69" s="180">
        <f t="shared" si="14"/>
        <v>8.3599999999999994E-2</v>
      </c>
      <c r="V69" s="181"/>
      <c r="W69" s="181"/>
      <c r="X69" s="181"/>
      <c r="Y69" s="181"/>
      <c r="Z69" s="181"/>
    </row>
    <row r="70" spans="1:41" ht="27" customHeight="1" thickBot="1" x14ac:dyDescent="0.25">
      <c r="A70" s="213" t="s">
        <v>34</v>
      </c>
      <c r="B70" s="214"/>
      <c r="C70" s="186" t="s">
        <v>43</v>
      </c>
      <c r="D70" s="186"/>
      <c r="E70" s="187" t="s">
        <v>49</v>
      </c>
      <c r="F70" s="188">
        <f t="shared" si="12"/>
        <v>669.54682000000003</v>
      </c>
      <c r="G70" s="189">
        <f t="shared" si="12"/>
        <v>662.94027000000006</v>
      </c>
      <c r="H70" s="190">
        <f t="shared" si="12"/>
        <v>639.07812000000001</v>
      </c>
      <c r="I70" s="191">
        <f t="shared" si="12"/>
        <v>617.96486000000004</v>
      </c>
      <c r="J70" s="192">
        <f t="shared" si="13"/>
        <v>276.48081999999999</v>
      </c>
      <c r="K70" s="193">
        <f t="shared" si="13"/>
        <v>269.87427000000002</v>
      </c>
      <c r="L70" s="193">
        <f t="shared" si="13"/>
        <v>246.01212000000001</v>
      </c>
      <c r="M70" s="194">
        <f t="shared" si="13"/>
        <v>224.89886000000001</v>
      </c>
      <c r="N70" s="195">
        <v>393.06599999999997</v>
      </c>
      <c r="O70" s="105">
        <v>0</v>
      </c>
      <c r="P70" s="196">
        <f>P$38</f>
        <v>195.10006000000001</v>
      </c>
      <c r="Q70" s="197">
        <f t="shared" si="14"/>
        <v>81.380759999999995</v>
      </c>
      <c r="R70" s="197">
        <f t="shared" si="14"/>
        <v>74.774209999999997</v>
      </c>
      <c r="S70" s="197">
        <f t="shared" si="14"/>
        <v>50.912059999999997</v>
      </c>
      <c r="T70" s="198">
        <f t="shared" si="14"/>
        <v>29.7988</v>
      </c>
      <c r="V70" s="181"/>
      <c r="W70" s="181"/>
      <c r="X70" s="181"/>
      <c r="Y70" s="181"/>
      <c r="Z70" s="181"/>
    </row>
    <row r="71" spans="1:41" ht="13.5" thickBot="1" x14ac:dyDescent="0.25">
      <c r="A71" s="217" t="s">
        <v>51</v>
      </c>
      <c r="B71" s="218"/>
      <c r="C71" s="218"/>
      <c r="D71" s="218"/>
      <c r="E71" s="218"/>
      <c r="F71" s="218"/>
      <c r="G71" s="218"/>
      <c r="H71" s="218"/>
      <c r="I71" s="218"/>
      <c r="J71" s="218"/>
      <c r="K71" s="218"/>
      <c r="L71" s="218"/>
      <c r="M71" s="218"/>
      <c r="N71" s="218"/>
      <c r="O71" s="218"/>
      <c r="P71" s="218"/>
      <c r="Q71" s="218"/>
      <c r="R71" s="218"/>
      <c r="S71" s="218"/>
      <c r="T71" s="218"/>
      <c r="V71" s="181"/>
      <c r="W71" s="181"/>
      <c r="X71" s="181"/>
      <c r="Y71" s="181"/>
      <c r="Z71" s="181"/>
    </row>
    <row r="72" spans="1:41" ht="27" customHeight="1" x14ac:dyDescent="0.2">
      <c r="A72" s="209" t="s">
        <v>47</v>
      </c>
      <c r="B72" s="210"/>
      <c r="C72" s="154" t="s">
        <v>43</v>
      </c>
      <c r="D72" s="154"/>
      <c r="E72" s="155" t="s">
        <v>33</v>
      </c>
      <c r="F72" s="156" t="s">
        <v>41</v>
      </c>
      <c r="G72" s="157" t="s">
        <v>41</v>
      </c>
      <c r="H72" s="158" t="s">
        <v>41</v>
      </c>
      <c r="I72" s="159" t="s">
        <v>41</v>
      </c>
      <c r="J72" s="160">
        <f t="shared" ref="J72:M74" si="15">$O72+$P72+Q72</f>
        <v>1.25173</v>
      </c>
      <c r="K72" s="161">
        <f t="shared" si="15"/>
        <v>1.25173</v>
      </c>
      <c r="L72" s="161">
        <f t="shared" si="15"/>
        <v>1.25173</v>
      </c>
      <c r="M72" s="162">
        <f t="shared" si="15"/>
        <v>1.25173</v>
      </c>
      <c r="N72" s="200">
        <v>0</v>
      </c>
      <c r="O72" s="164">
        <f>O$10</f>
        <v>2.7299999999999998E-3</v>
      </c>
      <c r="P72" s="165">
        <f>P$10</f>
        <v>1.05</v>
      </c>
      <c r="Q72" s="201">
        <v>0.19900000000000001</v>
      </c>
      <c r="R72" s="165">
        <f>Q72</f>
        <v>0.19900000000000001</v>
      </c>
      <c r="S72" s="165">
        <f>Q72</f>
        <v>0.19900000000000001</v>
      </c>
      <c r="T72" s="166">
        <f>Q72</f>
        <v>0.19900000000000001</v>
      </c>
      <c r="V72" s="181"/>
      <c r="W72" s="181"/>
      <c r="X72" s="181"/>
      <c r="Y72" s="181"/>
      <c r="Z72" s="181"/>
    </row>
    <row r="73" spans="1:41" ht="16.5" customHeight="1" x14ac:dyDescent="0.2">
      <c r="A73" s="211" t="s">
        <v>31</v>
      </c>
      <c r="B73" s="212"/>
      <c r="C73" s="167" t="s">
        <v>43</v>
      </c>
      <c r="D73" s="167"/>
      <c r="E73" s="168" t="s">
        <v>33</v>
      </c>
      <c r="F73" s="169" t="s">
        <v>41</v>
      </c>
      <c r="G73" s="170" t="s">
        <v>41</v>
      </c>
      <c r="H73" s="171" t="s">
        <v>41</v>
      </c>
      <c r="I73" s="172" t="s">
        <v>41</v>
      </c>
      <c r="J73" s="173">
        <f t="shared" si="15"/>
        <v>0.74910999999999994</v>
      </c>
      <c r="K73" s="174">
        <f t="shared" si="15"/>
        <v>0.74910999999999994</v>
      </c>
      <c r="L73" s="174">
        <f t="shared" si="15"/>
        <v>0.74910999999999994</v>
      </c>
      <c r="M73" s="175">
        <f t="shared" si="15"/>
        <v>0.74910999999999994</v>
      </c>
      <c r="N73" s="202">
        <v>0</v>
      </c>
      <c r="O73" s="177">
        <f>O$10</f>
        <v>2.7299999999999998E-3</v>
      </c>
      <c r="P73" s="179">
        <f>P69</f>
        <v>0.54737999999999998</v>
      </c>
      <c r="Q73" s="179">
        <f>Q72</f>
        <v>0.19900000000000001</v>
      </c>
      <c r="R73" s="179">
        <f>Q73</f>
        <v>0.19900000000000001</v>
      </c>
      <c r="S73" s="179">
        <f>Q73</f>
        <v>0.19900000000000001</v>
      </c>
      <c r="T73" s="180">
        <f>Q73</f>
        <v>0.19900000000000001</v>
      </c>
      <c r="V73" s="181"/>
      <c r="W73" s="181"/>
      <c r="X73" s="181"/>
      <c r="Y73" s="181"/>
      <c r="Z73" s="181"/>
    </row>
    <row r="74" spans="1:41" ht="27" customHeight="1" thickBot="1" x14ac:dyDescent="0.25">
      <c r="A74" s="213" t="s">
        <v>34</v>
      </c>
      <c r="B74" s="214"/>
      <c r="C74" s="186" t="s">
        <v>43</v>
      </c>
      <c r="D74" s="186"/>
      <c r="E74" s="187" t="s">
        <v>49</v>
      </c>
      <c r="F74" s="188" t="s">
        <v>41</v>
      </c>
      <c r="G74" s="189" t="s">
        <v>41</v>
      </c>
      <c r="H74" s="190" t="s">
        <v>41</v>
      </c>
      <c r="I74" s="191" t="s">
        <v>41</v>
      </c>
      <c r="J74" s="192">
        <f t="shared" si="15"/>
        <v>195.10006000000001</v>
      </c>
      <c r="K74" s="193">
        <f t="shared" si="15"/>
        <v>195.10006000000001</v>
      </c>
      <c r="L74" s="193">
        <f t="shared" si="15"/>
        <v>195.10006000000001</v>
      </c>
      <c r="M74" s="194">
        <f t="shared" si="15"/>
        <v>195.10006000000001</v>
      </c>
      <c r="N74" s="203">
        <v>0</v>
      </c>
      <c r="O74" s="204">
        <v>0</v>
      </c>
      <c r="P74" s="196">
        <f>P$38</f>
        <v>195.10006000000001</v>
      </c>
      <c r="Q74" s="205">
        <v>0</v>
      </c>
      <c r="R74" s="205">
        <v>0</v>
      </c>
      <c r="S74" s="205">
        <v>0</v>
      </c>
      <c r="T74" s="206">
        <v>0</v>
      </c>
      <c r="V74" s="181"/>
      <c r="W74" s="181"/>
      <c r="X74" s="181"/>
      <c r="Y74" s="181"/>
      <c r="Z74" s="181"/>
    </row>
    <row r="76" spans="1:41" x14ac:dyDescent="0.2">
      <c r="A76" s="207" t="s">
        <v>52</v>
      </c>
      <c r="B76" s="207"/>
      <c r="C76" s="207"/>
      <c r="D76" s="207"/>
    </row>
    <row r="77" spans="1:41" ht="28.5" customHeight="1" x14ac:dyDescent="0.2"/>
    <row r="79" spans="1:41" ht="29.25" customHeight="1" x14ac:dyDescent="0.2"/>
    <row r="84" spans="1:9" ht="18" x14ac:dyDescent="0.25">
      <c r="A84" s="208"/>
      <c r="B84" s="208"/>
      <c r="C84" s="208"/>
      <c r="D84" s="208"/>
      <c r="E84" s="208"/>
      <c r="F84" s="208"/>
      <c r="G84" s="208"/>
      <c r="H84" s="208"/>
      <c r="I84" s="208"/>
    </row>
  </sheetData>
  <mergeCells count="70">
    <mergeCell ref="F3:I7"/>
    <mergeCell ref="A3:A8"/>
    <mergeCell ref="B3:B8"/>
    <mergeCell ref="C3:C8"/>
    <mergeCell ref="D3:D8"/>
    <mergeCell ref="E3:E8"/>
    <mergeCell ref="J3:M7"/>
    <mergeCell ref="N3:N8"/>
    <mergeCell ref="O3:O8"/>
    <mergeCell ref="P3:P8"/>
    <mergeCell ref="Q3:T3"/>
    <mergeCell ref="Q7:T7"/>
    <mergeCell ref="U10:U18"/>
    <mergeCell ref="U19:U23"/>
    <mergeCell ref="C24:C28"/>
    <mergeCell ref="U24:U28"/>
    <mergeCell ref="U29:U33"/>
    <mergeCell ref="A9:T9"/>
    <mergeCell ref="A10:A33"/>
    <mergeCell ref="B10:B13"/>
    <mergeCell ref="D10:D13"/>
    <mergeCell ref="E10:E33"/>
    <mergeCell ref="A34:A37"/>
    <mergeCell ref="B34:B37"/>
    <mergeCell ref="D34:D45"/>
    <mergeCell ref="E34:E37"/>
    <mergeCell ref="A38:A45"/>
    <mergeCell ref="B38:B41"/>
    <mergeCell ref="B42:B45"/>
    <mergeCell ref="A46:T46"/>
    <mergeCell ref="A47:A50"/>
    <mergeCell ref="B47:B54"/>
    <mergeCell ref="D47:D50"/>
    <mergeCell ref="E47:E50"/>
    <mergeCell ref="A51:A54"/>
    <mergeCell ref="D51:D54"/>
    <mergeCell ref="E51:E54"/>
    <mergeCell ref="A55:T55"/>
    <mergeCell ref="A56:B56"/>
    <mergeCell ref="E56:E57"/>
    <mergeCell ref="F56:I56"/>
    <mergeCell ref="J56:M56"/>
    <mergeCell ref="Q56:T56"/>
    <mergeCell ref="A57:B57"/>
    <mergeCell ref="F57:I57"/>
    <mergeCell ref="Q57:T57"/>
    <mergeCell ref="Q58:T58"/>
    <mergeCell ref="A59:B59"/>
    <mergeCell ref="F59:I59"/>
    <mergeCell ref="J59:M59"/>
    <mergeCell ref="Q59:T59"/>
    <mergeCell ref="A65:B65"/>
    <mergeCell ref="A58:B58"/>
    <mergeCell ref="E58:E59"/>
    <mergeCell ref="F58:I58"/>
    <mergeCell ref="J58:M58"/>
    <mergeCell ref="A60:T60"/>
    <mergeCell ref="A61:T61"/>
    <mergeCell ref="A62:B62"/>
    <mergeCell ref="A63:B63"/>
    <mergeCell ref="A64:B64"/>
    <mergeCell ref="A72:B72"/>
    <mergeCell ref="A73:B73"/>
    <mergeCell ref="A74:B74"/>
    <mergeCell ref="A66:T66"/>
    <mergeCell ref="A67:B67"/>
    <mergeCell ref="A68:B68"/>
    <mergeCell ref="A69:B69"/>
    <mergeCell ref="A70:B70"/>
    <mergeCell ref="A71:T71"/>
  </mergeCells>
  <pageMargins left="0.70866141732283472" right="0.70866141732283472" top="0.74803149606299213" bottom="0.74803149606299213" header="0.31496062992125984" footer="0.31496062992125984"/>
  <pageSetup paperSize="9" scale="54" fitToHeight="0" orientation="landscape" r:id="rId1"/>
  <rowBreaks count="1" manualBreakCount="1">
    <brk id="45" max="19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март 2014</vt:lpstr>
      <vt:lpstr>'март 2014'!Область_печати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Shalov</dc:creator>
  <cp:lastModifiedBy>Shalov</cp:lastModifiedBy>
  <dcterms:created xsi:type="dcterms:W3CDTF">2014-02-13T07:00:54Z</dcterms:created>
  <dcterms:modified xsi:type="dcterms:W3CDTF">2014-03-27T04:10:15Z</dcterms:modified>
</cp:coreProperties>
</file>