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<sst xmlns="http://schemas.openxmlformats.org/spreadsheetml/2006/main" count="977" uniqueCount="55">
  <si>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</si>
  <si>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</si>
  <si>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</si>
  <si>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</si>
  <si>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</si>
  <si>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</si>
  <si>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</si>
  <si>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</si>
  <si>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</si>
  <si>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</si>
  <si>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</si>
  <si>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</si>
  <si>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</si>
  <si>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</si>
  <si>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</si>
  <si>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</si>
  <si>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</si>
  <si>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</si>
  <si>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</si>
  <si>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</si>
  <si>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</si>
  <si>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</si>
  <si>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</si>
  <si>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</si>
  <si>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</si>
  <si>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</si>
  <si>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</si>
  <si>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</si>
  <si>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</si>
  <si>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</si>
  <si>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</si>
  <si>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</si>
  <si>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</si>
  <si>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</si>
  <si>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</si>
  <si>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</si>
  <si>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</si>
  <si>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</si>
  <si>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</si>
  <si>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</si>
  <si>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на февраль 2020 год.</t>
  </si>
  <si>
    <t>на декабрь 2020 год.</t>
  </si>
  <si>
    <t>на ноябрь 2020 год.</t>
  </si>
  <si>
    <t>на октябрь 2020 год.</t>
  </si>
  <si>
    <t>на сентябрь 2020 год.</t>
  </si>
  <si>
    <t>на август 2020 год.</t>
  </si>
  <si>
    <t>на июль 2020 год.</t>
  </si>
  <si>
    <t>на июнь 2020 год.</t>
  </si>
  <si>
    <t>на май 2020 год.</t>
  </si>
  <si>
    <t>на апрель 2020 год.</t>
  </si>
  <si>
    <t>на март 2020 год.</t>
  </si>
  <si>
    <t>на январь 2020 год.</t>
  </si>
  <si>
    <t>Без НДС</t>
  </si>
  <si>
    <t>1 полугодие</t>
  </si>
  <si>
    <t>2 полугодие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</si>
</sst>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1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  <sheetName val="Услуги за передачу"/>
    </sheetNames>
    <sheetDataSet>
      <sheetData sheetId="5">
        <row r="9">
          <cell r="F9">
            <v>1911.75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2465.75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10" activePane="bottomRight" state="frozen"/>
      <selection pane="topLeft" activeCell="N3" sqref="N3:P3"/>
      <selection pane="topRight" activeCell="N3" sqref="N3:P3"/>
      <selection pane="bottomLeft" activeCell="N3" sqref="N3:P3"/>
      <selection pane="bottomRight"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4.24597</v>
      </c>
      <c r="F6" s="26">
        <f t="shared" si="0"/>
        <v>4.033</v>
      </c>
      <c r="G6" s="26">
        <f t="shared" si="0"/>
        <v>3.86214</v>
      </c>
      <c r="H6" s="24">
        <f aca="true" t="shared" si="1" ref="H6:J21">$L6+$M6+N6</f>
        <v>2.0561100000000003</v>
      </c>
      <c r="I6" s="26">
        <f t="shared" si="1"/>
        <v>1.8431400000000002</v>
      </c>
      <c r="J6" s="28">
        <f t="shared" si="1"/>
        <v>1.6722800000000002</v>
      </c>
      <c r="K6" s="63">
        <v>2.18986</v>
      </c>
      <c r="L6" s="71">
        <v>0.00286</v>
      </c>
      <c r="M6" s="71">
        <v>1.47751</v>
      </c>
      <c r="N6" s="64">
        <v>0.57574</v>
      </c>
      <c r="O6" s="64">
        <v>0.36277</v>
      </c>
      <c r="P6" s="64">
        <v>0.19191</v>
      </c>
      <c r="Q6" s="39">
        <f>ROUND(E6*1.2,5)</f>
        <v>5.09516</v>
      </c>
      <c r="R6" s="39">
        <f aca="true" t="shared" si="2" ref="R6:S9">ROUND(F6*1.2,5)</f>
        <v>4.8396</v>
      </c>
      <c r="S6" s="39">
        <f t="shared" si="2"/>
        <v>4.63457</v>
      </c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4.40686</v>
      </c>
      <c r="F7" s="25">
        <f t="shared" si="0"/>
        <v>4.193890000000001</v>
      </c>
      <c r="G7" s="25">
        <f t="shared" si="0"/>
        <v>4.02303</v>
      </c>
      <c r="H7" s="27">
        <f t="shared" si="1"/>
        <v>2.0561100000000003</v>
      </c>
      <c r="I7" s="25">
        <f t="shared" si="1"/>
        <v>1.8431400000000002</v>
      </c>
      <c r="J7" s="29">
        <f t="shared" si="1"/>
        <v>1.6722800000000002</v>
      </c>
      <c r="K7" s="64">
        <v>2.35075</v>
      </c>
      <c r="L7" s="48">
        <f>L6</f>
        <v>0.00286</v>
      </c>
      <c r="M7" s="48">
        <f>M6</f>
        <v>1.47751</v>
      </c>
      <c r="N7" s="58">
        <f>N6</f>
        <v>0.57574</v>
      </c>
      <c r="O7" s="58">
        <f>O6</f>
        <v>0.36277</v>
      </c>
      <c r="P7" s="29">
        <f>P6</f>
        <v>0.19191</v>
      </c>
      <c r="Q7" s="39">
        <f>ROUND(E7*1.2,5)</f>
        <v>5.28823</v>
      </c>
      <c r="R7" s="39">
        <f t="shared" si="2"/>
        <v>5.03267</v>
      </c>
      <c r="S7" s="39">
        <f t="shared" si="2"/>
        <v>4.82764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4.89939</v>
      </c>
      <c r="F8" s="25">
        <f t="shared" si="0"/>
        <v>4.686420000000001</v>
      </c>
      <c r="G8" s="25">
        <f t="shared" si="0"/>
        <v>4.515560000000001</v>
      </c>
      <c r="H8" s="27">
        <f t="shared" si="1"/>
        <v>2.0561100000000003</v>
      </c>
      <c r="I8" s="25">
        <f t="shared" si="1"/>
        <v>1.8431400000000002</v>
      </c>
      <c r="J8" s="29">
        <f t="shared" si="1"/>
        <v>1.6722800000000002</v>
      </c>
      <c r="K8" s="64">
        <v>2.84328</v>
      </c>
      <c r="L8" s="48">
        <f>L6</f>
        <v>0.00286</v>
      </c>
      <c r="M8" s="48">
        <f>M6</f>
        <v>1.47751</v>
      </c>
      <c r="N8" s="58">
        <f>N6</f>
        <v>0.57574</v>
      </c>
      <c r="O8" s="58">
        <f>O6</f>
        <v>0.36277</v>
      </c>
      <c r="P8" s="29">
        <f>P6</f>
        <v>0.19191</v>
      </c>
      <c r="Q8" s="39">
        <f>ROUND(E8*1.2,5)</f>
        <v>5.87927</v>
      </c>
      <c r="R8" s="39">
        <f t="shared" si="2"/>
        <v>5.6237</v>
      </c>
      <c r="S8" s="39">
        <f t="shared" si="2"/>
        <v>5.41867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5.70961</v>
      </c>
      <c r="F9" s="31">
        <f t="shared" si="0"/>
        <v>5.49664</v>
      </c>
      <c r="G9" s="31">
        <f t="shared" si="0"/>
        <v>5.32578</v>
      </c>
      <c r="H9" s="30">
        <f t="shared" si="1"/>
        <v>2.0561100000000003</v>
      </c>
      <c r="I9" s="31">
        <f t="shared" si="1"/>
        <v>1.8431400000000002</v>
      </c>
      <c r="J9" s="32">
        <f t="shared" si="1"/>
        <v>1.6722800000000002</v>
      </c>
      <c r="K9" s="65">
        <v>3.6535</v>
      </c>
      <c r="L9" s="49">
        <f>L6</f>
        <v>0.00286</v>
      </c>
      <c r="M9" s="49">
        <f>M6</f>
        <v>1.47751</v>
      </c>
      <c r="N9" s="59">
        <f>N6</f>
        <v>0.57574</v>
      </c>
      <c r="O9" s="59">
        <f>O6</f>
        <v>0.36277</v>
      </c>
      <c r="P9" s="32">
        <f>P6</f>
        <v>0.19191</v>
      </c>
      <c r="Q9" s="39">
        <f>ROUND(E9*1.2,5)</f>
        <v>6.85153</v>
      </c>
      <c r="R9" s="39">
        <f t="shared" si="2"/>
        <v>6.59597</v>
      </c>
      <c r="S9" s="39">
        <f t="shared" si="2"/>
        <v>6.39094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1.57876</v>
      </c>
      <c r="F10" s="26">
        <f t="shared" si="0"/>
        <v>1.36579</v>
      </c>
      <c r="G10" s="26">
        <f t="shared" si="0"/>
        <v>1.19493</v>
      </c>
      <c r="H10" s="24">
        <f t="shared" si="1"/>
        <v>1.4372699999999998</v>
      </c>
      <c r="I10" s="26">
        <f t="shared" si="1"/>
        <v>1.2243</v>
      </c>
      <c r="J10" s="28">
        <f t="shared" si="1"/>
        <v>1.05344</v>
      </c>
      <c r="K10" s="63">
        <v>0.14149</v>
      </c>
      <c r="L10" s="53">
        <f>L6</f>
        <v>0.00286</v>
      </c>
      <c r="M10" s="71">
        <v>0.8586699999999999</v>
      </c>
      <c r="N10" s="57">
        <f>N6</f>
        <v>0.57574</v>
      </c>
      <c r="O10" s="57">
        <f>O6</f>
        <v>0.36277</v>
      </c>
      <c r="P10" s="28">
        <f>P6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1.61807</v>
      </c>
      <c r="F11" s="25">
        <f t="shared" si="0"/>
        <v>1.4051</v>
      </c>
      <c r="G11" s="25">
        <f t="shared" si="0"/>
        <v>1.23424</v>
      </c>
      <c r="H11" s="27">
        <f t="shared" si="1"/>
        <v>1.4372699999999998</v>
      </c>
      <c r="I11" s="25">
        <f t="shared" si="1"/>
        <v>1.2243</v>
      </c>
      <c r="J11" s="29">
        <f t="shared" si="1"/>
        <v>1.05344</v>
      </c>
      <c r="K11" s="64">
        <v>0.1808</v>
      </c>
      <c r="L11" s="48">
        <f>L10</f>
        <v>0.00286</v>
      </c>
      <c r="M11" s="48">
        <f>M10</f>
        <v>0.8586699999999999</v>
      </c>
      <c r="N11" s="58">
        <f>N6</f>
        <v>0.57574</v>
      </c>
      <c r="O11" s="58">
        <f>O6</f>
        <v>0.36277</v>
      </c>
      <c r="P11" s="29">
        <f>P6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1.80281</v>
      </c>
      <c r="F12" s="25">
        <f t="shared" si="0"/>
        <v>1.58984</v>
      </c>
      <c r="G12" s="25">
        <f t="shared" si="0"/>
        <v>1.41898</v>
      </c>
      <c r="H12" s="27">
        <f t="shared" si="1"/>
        <v>1.4372699999999998</v>
      </c>
      <c r="I12" s="25">
        <f t="shared" si="1"/>
        <v>1.2243</v>
      </c>
      <c r="J12" s="29">
        <f t="shared" si="1"/>
        <v>1.05344</v>
      </c>
      <c r="K12" s="64">
        <v>0.36554</v>
      </c>
      <c r="L12" s="48">
        <f>L10</f>
        <v>0.00286</v>
      </c>
      <c r="M12" s="48">
        <f>M10</f>
        <v>0.8586699999999999</v>
      </c>
      <c r="N12" s="58">
        <f>N6</f>
        <v>0.57574</v>
      </c>
      <c r="O12" s="58">
        <f>O6</f>
        <v>0.36277</v>
      </c>
      <c r="P12" s="29">
        <f>P6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1.97052</v>
      </c>
      <c r="F13" s="31">
        <f t="shared" si="0"/>
        <v>1.75755</v>
      </c>
      <c r="G13" s="31">
        <f t="shared" si="0"/>
        <v>1.58669</v>
      </c>
      <c r="H13" s="30">
        <f t="shared" si="1"/>
        <v>1.4372699999999998</v>
      </c>
      <c r="I13" s="31">
        <f t="shared" si="1"/>
        <v>1.2243</v>
      </c>
      <c r="J13" s="32">
        <f t="shared" si="1"/>
        <v>1.05344</v>
      </c>
      <c r="K13" s="65">
        <v>0.53325</v>
      </c>
      <c r="L13" s="49">
        <f>L10</f>
        <v>0.00286</v>
      </c>
      <c r="M13" s="49">
        <f>M10</f>
        <v>0.8586699999999999</v>
      </c>
      <c r="N13" s="59">
        <f>N6</f>
        <v>0.57574</v>
      </c>
      <c r="O13" s="59">
        <f>O6</f>
        <v>0.36277</v>
      </c>
      <c r="P13" s="32">
        <f>P6</f>
        <v>0.19191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401.28909999999996</v>
      </c>
      <c r="F14" s="35">
        <f t="shared" si="0"/>
        <v>401.28909999999996</v>
      </c>
      <c r="G14" s="35">
        <f t="shared" si="0"/>
        <v>401.28909999999996</v>
      </c>
      <c r="H14" s="34">
        <f t="shared" si="1"/>
        <v>401.28909999999996</v>
      </c>
      <c r="I14" s="35">
        <f t="shared" si="1"/>
        <v>401.28909999999996</v>
      </c>
      <c r="J14" s="103">
        <f t="shared" si="1"/>
        <v>401.28909999999996</v>
      </c>
      <c r="K14" s="66">
        <v>0</v>
      </c>
      <c r="L14" s="50">
        <v>0</v>
      </c>
      <c r="M14" s="72">
        <v>401.28909999999996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401.28909999999996</v>
      </c>
      <c r="F15" s="37">
        <f t="shared" si="0"/>
        <v>401.28909999999996</v>
      </c>
      <c r="G15" s="37">
        <f t="shared" si="0"/>
        <v>401.28909999999996</v>
      </c>
      <c r="H15" s="36">
        <f t="shared" si="1"/>
        <v>401.28909999999996</v>
      </c>
      <c r="I15" s="37">
        <f t="shared" si="1"/>
        <v>401.28909999999996</v>
      </c>
      <c r="J15" s="104">
        <f t="shared" si="1"/>
        <v>401.28909999999996</v>
      </c>
      <c r="K15" s="67">
        <v>0</v>
      </c>
      <c r="L15" s="51">
        <v>0</v>
      </c>
      <c r="M15" s="55">
        <f>M$14</f>
        <v>401.28909999999996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401.28909999999996</v>
      </c>
      <c r="F16" s="37">
        <f t="shared" si="0"/>
        <v>401.28909999999996</v>
      </c>
      <c r="G16" s="37">
        <f t="shared" si="0"/>
        <v>401.28909999999996</v>
      </c>
      <c r="H16" s="36">
        <f t="shared" si="1"/>
        <v>401.28909999999996</v>
      </c>
      <c r="I16" s="37">
        <f t="shared" si="1"/>
        <v>401.28909999999996</v>
      </c>
      <c r="J16" s="104">
        <f t="shared" si="1"/>
        <v>401.28909999999996</v>
      </c>
      <c r="K16" s="67">
        <v>0</v>
      </c>
      <c r="L16" s="51">
        <v>0</v>
      </c>
      <c r="M16" s="55">
        <f aca="true" t="shared" si="3" ref="M16:M21">M$14</f>
        <v>401.28909999999996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401.28909999999996</v>
      </c>
      <c r="F17" s="17">
        <f t="shared" si="0"/>
        <v>401.28909999999996</v>
      </c>
      <c r="G17" s="17">
        <f t="shared" si="0"/>
        <v>401.28909999999996</v>
      </c>
      <c r="H17" s="38">
        <f t="shared" si="1"/>
        <v>401.28909999999996</v>
      </c>
      <c r="I17" s="17">
        <f t="shared" si="1"/>
        <v>401.28909999999996</v>
      </c>
      <c r="J17" s="105">
        <f t="shared" si="1"/>
        <v>401.28909999999996</v>
      </c>
      <c r="K17" s="68">
        <v>0</v>
      </c>
      <c r="L17" s="52">
        <v>0</v>
      </c>
      <c r="M17" s="56">
        <f t="shared" si="3"/>
        <v>401.28909999999996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1430.46406</v>
      </c>
      <c r="F18" s="35">
        <f t="shared" si="0"/>
        <v>1430.46406</v>
      </c>
      <c r="G18" s="35">
        <f t="shared" si="0"/>
        <v>1430.46406</v>
      </c>
      <c r="H18" s="34">
        <f t="shared" si="1"/>
        <v>401.28909999999996</v>
      </c>
      <c r="I18" s="35">
        <f t="shared" si="1"/>
        <v>401.28909999999996</v>
      </c>
      <c r="J18" s="103">
        <f t="shared" si="1"/>
        <v>401.28909999999996</v>
      </c>
      <c r="K18" s="69">
        <v>1029.17496</v>
      </c>
      <c r="L18" s="50">
        <v>0</v>
      </c>
      <c r="M18" s="54">
        <f t="shared" si="3"/>
        <v>401.28909999999996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1614.4216999999999</v>
      </c>
      <c r="F19" s="37">
        <f t="shared" si="0"/>
        <v>1614.4216999999999</v>
      </c>
      <c r="G19" s="37">
        <f t="shared" si="0"/>
        <v>1614.4216999999999</v>
      </c>
      <c r="H19" s="36">
        <f t="shared" si="1"/>
        <v>401.28909999999996</v>
      </c>
      <c r="I19" s="37">
        <f t="shared" si="1"/>
        <v>401.28909999999996</v>
      </c>
      <c r="J19" s="104">
        <f t="shared" si="1"/>
        <v>401.28909999999996</v>
      </c>
      <c r="K19" s="70">
        <v>1213.1326</v>
      </c>
      <c r="L19" s="51">
        <v>0</v>
      </c>
      <c r="M19" s="55">
        <f t="shared" si="3"/>
        <v>401.28909999999996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1780.27605</v>
      </c>
      <c r="F20" s="37">
        <f t="shared" si="0"/>
        <v>1780.27605</v>
      </c>
      <c r="G20" s="37">
        <f t="shared" si="0"/>
        <v>1780.27605</v>
      </c>
      <c r="H20" s="36">
        <f t="shared" si="1"/>
        <v>401.28909999999996</v>
      </c>
      <c r="I20" s="37">
        <f t="shared" si="1"/>
        <v>401.28909999999996</v>
      </c>
      <c r="J20" s="104">
        <f t="shared" si="1"/>
        <v>401.28909999999996</v>
      </c>
      <c r="K20" s="70">
        <v>1378.98695</v>
      </c>
      <c r="L20" s="51">
        <v>0</v>
      </c>
      <c r="M20" s="55">
        <f t="shared" si="3"/>
        <v>401.28909999999996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1518.312</v>
      </c>
      <c r="F21" s="37">
        <f t="shared" si="0"/>
        <v>1518.312</v>
      </c>
      <c r="G21" s="37">
        <f t="shared" si="0"/>
        <v>1518.312</v>
      </c>
      <c r="H21" s="38">
        <f t="shared" si="1"/>
        <v>401.28909999999996</v>
      </c>
      <c r="I21" s="17">
        <f t="shared" si="1"/>
        <v>401.28909999999996</v>
      </c>
      <c r="J21" s="105">
        <f t="shared" si="1"/>
        <v>401.28909999999996</v>
      </c>
      <c r="K21" s="70">
        <v>1117.0229</v>
      </c>
      <c r="L21" s="51">
        <v>0</v>
      </c>
      <c r="M21" s="55">
        <f t="shared" si="3"/>
        <v>401.28909999999996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4" ref="E23:G30">$K23+$L23+$M23+N23</f>
        <v>3.3490200000000003</v>
      </c>
      <c r="F23" s="26">
        <f t="shared" si="4"/>
        <v>3.13605</v>
      </c>
      <c r="G23" s="26">
        <f t="shared" si="4"/>
        <v>2.96519</v>
      </c>
      <c r="H23" s="24">
        <f aca="true" t="shared" si="5" ref="H23:J30">$L23+$M23+N23</f>
        <v>1.4372699999999998</v>
      </c>
      <c r="I23" s="26">
        <f t="shared" si="5"/>
        <v>1.2243</v>
      </c>
      <c r="J23" s="95">
        <f t="shared" si="5"/>
        <v>1.05344</v>
      </c>
      <c r="K23" s="113">
        <f>'[1]Услуги по передаче'!$F$9/1000</f>
        <v>1.91175</v>
      </c>
      <c r="L23" s="53">
        <f>L6</f>
        <v>0.00286</v>
      </c>
      <c r="M23" s="78">
        <f>M10</f>
        <v>0.8586699999999999</v>
      </c>
      <c r="N23" s="26">
        <f>N6</f>
        <v>0.57574</v>
      </c>
      <c r="O23" s="57">
        <f>O6</f>
        <v>0.36277</v>
      </c>
      <c r="P23" s="28">
        <f>P6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4"/>
        <v>3.3490200000000003</v>
      </c>
      <c r="F24" s="25">
        <f t="shared" si="4"/>
        <v>3.13605</v>
      </c>
      <c r="G24" s="25">
        <f t="shared" si="4"/>
        <v>2.96519</v>
      </c>
      <c r="H24" s="27">
        <f t="shared" si="5"/>
        <v>1.4372699999999998</v>
      </c>
      <c r="I24" s="25">
        <f t="shared" si="5"/>
        <v>1.2243</v>
      </c>
      <c r="J24" s="96">
        <f t="shared" si="5"/>
        <v>1.05344</v>
      </c>
      <c r="K24" s="79">
        <f>K$23</f>
        <v>1.91175</v>
      </c>
      <c r="L24" s="48">
        <f>L23</f>
        <v>0.00286</v>
      </c>
      <c r="M24" s="80">
        <f>M23</f>
        <v>0.8586699999999999</v>
      </c>
      <c r="N24" s="25">
        <f>N6</f>
        <v>0.57574</v>
      </c>
      <c r="O24" s="58">
        <f>O6</f>
        <v>0.36277</v>
      </c>
      <c r="P24" s="29">
        <f>P6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4"/>
        <v>3.3490200000000003</v>
      </c>
      <c r="F25" s="25">
        <f t="shared" si="4"/>
        <v>3.13605</v>
      </c>
      <c r="G25" s="25">
        <f t="shared" si="4"/>
        <v>2.96519</v>
      </c>
      <c r="H25" s="27">
        <f t="shared" si="5"/>
        <v>1.4372699999999998</v>
      </c>
      <c r="I25" s="25">
        <f t="shared" si="5"/>
        <v>1.2243</v>
      </c>
      <c r="J25" s="96">
        <f t="shared" si="5"/>
        <v>1.05344</v>
      </c>
      <c r="K25" s="79">
        <f>K$23</f>
        <v>1.91175</v>
      </c>
      <c r="L25" s="48">
        <f>L23</f>
        <v>0.00286</v>
      </c>
      <c r="M25" s="80">
        <f>M23</f>
        <v>0.8586699999999999</v>
      </c>
      <c r="N25" s="25">
        <f>N6</f>
        <v>0.57574</v>
      </c>
      <c r="O25" s="58">
        <f>O6</f>
        <v>0.36277</v>
      </c>
      <c r="P25" s="29">
        <f>P6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4"/>
        <v>3.3490200000000003</v>
      </c>
      <c r="F26" s="31">
        <f t="shared" si="4"/>
        <v>3.13605</v>
      </c>
      <c r="G26" s="31">
        <f t="shared" si="4"/>
        <v>2.96519</v>
      </c>
      <c r="H26" s="30">
        <f t="shared" si="5"/>
        <v>1.4372699999999998</v>
      </c>
      <c r="I26" s="31">
        <f t="shared" si="5"/>
        <v>1.2243</v>
      </c>
      <c r="J26" s="97">
        <f t="shared" si="5"/>
        <v>1.05344</v>
      </c>
      <c r="K26" s="81">
        <f>K$23</f>
        <v>1.91175</v>
      </c>
      <c r="L26" s="49">
        <f>L23</f>
        <v>0.00286</v>
      </c>
      <c r="M26" s="82">
        <f>M23</f>
        <v>0.8586699999999999</v>
      </c>
      <c r="N26" s="31">
        <f>N6</f>
        <v>0.57574</v>
      </c>
      <c r="O26" s="59">
        <f>O6</f>
        <v>0.36277</v>
      </c>
      <c r="P26" s="32">
        <f>P6</f>
        <v>0.19191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472.97975999999994</v>
      </c>
      <c r="F27" s="35">
        <f t="shared" si="4"/>
        <v>472.97975999999994</v>
      </c>
      <c r="G27" s="35">
        <f t="shared" si="4"/>
        <v>472.97975999999994</v>
      </c>
      <c r="H27" s="34">
        <f t="shared" si="5"/>
        <v>401.28909999999996</v>
      </c>
      <c r="I27" s="35">
        <f t="shared" si="5"/>
        <v>401.28909999999996</v>
      </c>
      <c r="J27" s="35">
        <f t="shared" si="5"/>
        <v>401.28909999999996</v>
      </c>
      <c r="K27" s="98">
        <v>71.69066</v>
      </c>
      <c r="L27" s="50">
        <v>0</v>
      </c>
      <c r="M27" s="83">
        <f>M14</f>
        <v>401.28909999999996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472.97975999999994</v>
      </c>
      <c r="F28" s="37">
        <f t="shared" si="4"/>
        <v>472.97975999999994</v>
      </c>
      <c r="G28" s="37">
        <f t="shared" si="4"/>
        <v>472.97975999999994</v>
      </c>
      <c r="H28" s="36">
        <f t="shared" si="5"/>
        <v>401.28909999999996</v>
      </c>
      <c r="I28" s="37">
        <f t="shared" si="5"/>
        <v>401.28909999999996</v>
      </c>
      <c r="J28" s="37">
        <f t="shared" si="5"/>
        <v>401.28909999999996</v>
      </c>
      <c r="K28" s="99">
        <f>K27</f>
        <v>71.69066</v>
      </c>
      <c r="L28" s="51">
        <v>0</v>
      </c>
      <c r="M28" s="84">
        <f>M$27</f>
        <v>401.28909999999996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472.97975999999994</v>
      </c>
      <c r="F29" s="37">
        <f t="shared" si="4"/>
        <v>472.97975999999994</v>
      </c>
      <c r="G29" s="37">
        <f t="shared" si="4"/>
        <v>472.97975999999994</v>
      </c>
      <c r="H29" s="36">
        <f t="shared" si="5"/>
        <v>401.28909999999996</v>
      </c>
      <c r="I29" s="37">
        <f t="shared" si="5"/>
        <v>401.28909999999996</v>
      </c>
      <c r="J29" s="37">
        <f t="shared" si="5"/>
        <v>401.28909999999996</v>
      </c>
      <c r="K29" s="99">
        <f>K27</f>
        <v>71.69066</v>
      </c>
      <c r="L29" s="51">
        <v>0</v>
      </c>
      <c r="M29" s="84">
        <f>M$27</f>
        <v>401.28909999999996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472.97975999999994</v>
      </c>
      <c r="F30" s="17">
        <f t="shared" si="4"/>
        <v>472.97975999999994</v>
      </c>
      <c r="G30" s="17">
        <f t="shared" si="4"/>
        <v>472.97975999999994</v>
      </c>
      <c r="H30" s="38">
        <f t="shared" si="5"/>
        <v>401.28909999999996</v>
      </c>
      <c r="I30" s="17">
        <f t="shared" si="5"/>
        <v>401.28909999999996</v>
      </c>
      <c r="J30" s="17">
        <f t="shared" si="5"/>
        <v>401.28909999999996</v>
      </c>
      <c r="K30" s="100">
        <f>K27</f>
        <v>71.69066</v>
      </c>
      <c r="L30" s="52">
        <v>0</v>
      </c>
      <c r="M30" s="85">
        <f>M$27</f>
        <v>401.28909999999996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v>1.77916</v>
      </c>
      <c r="L32" s="125">
        <v>0.00291</v>
      </c>
      <c r="M32" s="3">
        <f>E32-K32-L32-N32</f>
        <v>0.8969099999999999</v>
      </c>
      <c r="N32" s="171">
        <v>0.47102</v>
      </c>
      <c r="O32" s="171">
        <f>июль!O32</f>
        <v>0</v>
      </c>
      <c r="P32" s="172">
        <f>июль!P32</f>
        <v>0</v>
      </c>
      <c r="R32" s="11">
        <v>1.417</v>
      </c>
      <c r="S32" s="11">
        <v>5.303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v>3.78</v>
      </c>
      <c r="F33" s="190">
        <v>0</v>
      </c>
      <c r="G33" s="191"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R33" s="11">
        <v>1.161</v>
      </c>
      <c r="S33" s="11">
        <v>1.214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R34" s="11">
        <v>0.333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R35" s="11">
        <f>SUM(R32:R34)</f>
        <v>2.9110000000000005</v>
      </c>
      <c r="S35" s="11">
        <f>SUM(S32:S34)</f>
        <v>6.5169999999999995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43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4.4767</v>
      </c>
      <c r="F6" s="26">
        <f aca="true" t="shared" si="1" ref="F6:F21">$K6+$L6+$M6+O6</f>
        <v>4.05248</v>
      </c>
      <c r="G6" s="26">
        <f aca="true" t="shared" si="2" ref="G6:G21">$K6+$L6+$M6+P6</f>
        <v>4.05248</v>
      </c>
      <c r="H6" s="24">
        <f aca="true" t="shared" si="3" ref="H6:H21">$L6+$M6+N6</f>
        <v>2.22114</v>
      </c>
      <c r="I6" s="26">
        <f aca="true" t="shared" si="4" ref="I6:I21">$L6+$M6+O6</f>
        <v>1.79692</v>
      </c>
      <c r="J6" s="28">
        <f aca="true" t="shared" si="5" ref="J6:J21">$L6+$M6+P6</f>
        <v>1.79692</v>
      </c>
      <c r="K6" s="63">
        <f>июль!K6</f>
        <v>2.25556</v>
      </c>
      <c r="L6" s="71">
        <v>0.00264</v>
      </c>
      <c r="M6" s="71">
        <v>1.58217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E6*1.2</f>
        <v>5.37204</v>
      </c>
      <c r="R6" s="39">
        <f aca="true" t="shared" si="6" ref="R6:S9">F6*1.2</f>
        <v>4.862976</v>
      </c>
      <c r="S6" s="39">
        <f t="shared" si="6"/>
        <v>4.862976</v>
      </c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4.64241</v>
      </c>
      <c r="F7" s="25">
        <f t="shared" si="1"/>
        <v>4.21819</v>
      </c>
      <c r="G7" s="25">
        <f t="shared" si="2"/>
        <v>4.21819</v>
      </c>
      <c r="H7" s="27">
        <f t="shared" si="3"/>
        <v>2.22114</v>
      </c>
      <c r="I7" s="25">
        <f t="shared" si="4"/>
        <v>1.79692</v>
      </c>
      <c r="J7" s="29">
        <f t="shared" si="5"/>
        <v>1.79692</v>
      </c>
      <c r="K7" s="64">
        <f>июль!K7</f>
        <v>2.42127</v>
      </c>
      <c r="L7" s="48">
        <f>L6</f>
        <v>0.00264</v>
      </c>
      <c r="M7" s="48">
        <f>M6</f>
        <v>1.58217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E7*1.2</f>
        <v>5.570892</v>
      </c>
      <c r="R7" s="39">
        <f t="shared" si="6"/>
        <v>5.061827999999999</v>
      </c>
      <c r="S7" s="39">
        <f t="shared" si="6"/>
        <v>5.061827999999999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5.14972</v>
      </c>
      <c r="F8" s="25">
        <f t="shared" si="1"/>
        <v>4.7255</v>
      </c>
      <c r="G8" s="25">
        <f t="shared" si="2"/>
        <v>4.7255</v>
      </c>
      <c r="H8" s="27">
        <f t="shared" si="3"/>
        <v>2.22114</v>
      </c>
      <c r="I8" s="25">
        <f t="shared" si="4"/>
        <v>1.79692</v>
      </c>
      <c r="J8" s="29">
        <f t="shared" si="5"/>
        <v>1.79692</v>
      </c>
      <c r="K8" s="64">
        <f>июль!K8</f>
        <v>2.92858</v>
      </c>
      <c r="L8" s="48">
        <f>L6</f>
        <v>0.00264</v>
      </c>
      <c r="M8" s="48">
        <f>M6</f>
        <v>1.58217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E8*1.2</f>
        <v>6.179664</v>
      </c>
      <c r="R8" s="39">
        <f t="shared" si="6"/>
        <v>5.6706</v>
      </c>
      <c r="S8" s="39">
        <f t="shared" si="6"/>
        <v>5.6706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5.98425</v>
      </c>
      <c r="F9" s="31">
        <f t="shared" si="1"/>
        <v>5.56003</v>
      </c>
      <c r="G9" s="31">
        <f t="shared" si="2"/>
        <v>5.56003</v>
      </c>
      <c r="H9" s="30">
        <f t="shared" si="3"/>
        <v>2.22114</v>
      </c>
      <c r="I9" s="31">
        <f t="shared" si="4"/>
        <v>1.79692</v>
      </c>
      <c r="J9" s="32">
        <f t="shared" si="5"/>
        <v>1.79692</v>
      </c>
      <c r="K9" s="65">
        <f>июль!K9</f>
        <v>3.76311</v>
      </c>
      <c r="L9" s="49">
        <f>L6</f>
        <v>0.00264</v>
      </c>
      <c r="M9" s="49">
        <f>M6</f>
        <v>1.58217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E9*1.2</f>
        <v>7.1811</v>
      </c>
      <c r="R9" s="39">
        <f t="shared" si="6"/>
        <v>6.672036</v>
      </c>
      <c r="S9" s="39">
        <f t="shared" si="6"/>
        <v>6.672036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1.6232099999999998</v>
      </c>
      <c r="F10" s="26">
        <f t="shared" si="1"/>
        <v>1.19899</v>
      </c>
      <c r="G10" s="26">
        <f t="shared" si="2"/>
        <v>1.19899</v>
      </c>
      <c r="H10" s="24">
        <f t="shared" si="3"/>
        <v>1.4737999999999998</v>
      </c>
      <c r="I10" s="26">
        <f t="shared" si="4"/>
        <v>1.04958</v>
      </c>
      <c r="J10" s="28">
        <f t="shared" si="5"/>
        <v>1.04958</v>
      </c>
      <c r="K10" s="63">
        <f>июль!K10</f>
        <v>0.14941</v>
      </c>
      <c r="L10" s="53">
        <f>L6</f>
        <v>0.00264</v>
      </c>
      <c r="M10" s="71">
        <v>0.83483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1.66472</v>
      </c>
      <c r="F11" s="25">
        <f t="shared" si="1"/>
        <v>1.2405</v>
      </c>
      <c r="G11" s="25">
        <f t="shared" si="2"/>
        <v>1.2405</v>
      </c>
      <c r="H11" s="27">
        <f t="shared" si="3"/>
        <v>1.4737999999999998</v>
      </c>
      <c r="I11" s="25">
        <f t="shared" si="4"/>
        <v>1.04958</v>
      </c>
      <c r="J11" s="29">
        <f t="shared" si="5"/>
        <v>1.04958</v>
      </c>
      <c r="K11" s="64">
        <f>июль!K11</f>
        <v>0.19092</v>
      </c>
      <c r="L11" s="48">
        <f>L10</f>
        <v>0.00264</v>
      </c>
      <c r="M11" s="48">
        <f>M10</f>
        <v>0.83483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1.85981</v>
      </c>
      <c r="F12" s="25">
        <f t="shared" si="1"/>
        <v>1.43559</v>
      </c>
      <c r="G12" s="25">
        <f t="shared" si="2"/>
        <v>1.43559</v>
      </c>
      <c r="H12" s="27">
        <f t="shared" si="3"/>
        <v>1.4737999999999998</v>
      </c>
      <c r="I12" s="25">
        <f t="shared" si="4"/>
        <v>1.04958</v>
      </c>
      <c r="J12" s="29">
        <f t="shared" si="5"/>
        <v>1.04958</v>
      </c>
      <c r="K12" s="64">
        <f>июль!K12</f>
        <v>0.38601</v>
      </c>
      <c r="L12" s="48">
        <f>L10</f>
        <v>0.00264</v>
      </c>
      <c r="M12" s="48">
        <f>M10</f>
        <v>0.83483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2.0369099999999998</v>
      </c>
      <c r="F13" s="31">
        <f t="shared" si="1"/>
        <v>1.61269</v>
      </c>
      <c r="G13" s="31">
        <f t="shared" si="2"/>
        <v>1.61269</v>
      </c>
      <c r="H13" s="30">
        <f t="shared" si="3"/>
        <v>1.4737999999999998</v>
      </c>
      <c r="I13" s="31">
        <f t="shared" si="4"/>
        <v>1.04958</v>
      </c>
      <c r="J13" s="32">
        <f t="shared" si="5"/>
        <v>1.04958</v>
      </c>
      <c r="K13" s="65">
        <f>июль!K13</f>
        <v>0.56311</v>
      </c>
      <c r="L13" s="49">
        <f>L10</f>
        <v>0.00264</v>
      </c>
      <c r="M13" s="49">
        <f>M10</f>
        <v>0.83483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453.57126</v>
      </c>
      <c r="F14" s="35">
        <f t="shared" si="1"/>
        <v>453.57126</v>
      </c>
      <c r="G14" s="35">
        <f t="shared" si="2"/>
        <v>453.57126</v>
      </c>
      <c r="H14" s="34">
        <f t="shared" si="3"/>
        <v>453.57126</v>
      </c>
      <c r="I14" s="35">
        <f t="shared" si="4"/>
        <v>453.57126</v>
      </c>
      <c r="J14" s="103">
        <f t="shared" si="5"/>
        <v>453.57126</v>
      </c>
      <c r="K14" s="66">
        <f>июль!K14</f>
        <v>0</v>
      </c>
      <c r="L14" s="50">
        <v>0</v>
      </c>
      <c r="M14" s="72">
        <v>453.57126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453.57126</v>
      </c>
      <c r="F15" s="37">
        <f t="shared" si="1"/>
        <v>453.57126</v>
      </c>
      <c r="G15" s="37">
        <f t="shared" si="2"/>
        <v>453.57126</v>
      </c>
      <c r="H15" s="36">
        <f t="shared" si="3"/>
        <v>453.57126</v>
      </c>
      <c r="I15" s="37">
        <f t="shared" si="4"/>
        <v>453.57126</v>
      </c>
      <c r="J15" s="104">
        <f t="shared" si="5"/>
        <v>453.57126</v>
      </c>
      <c r="K15" s="67">
        <f>июль!K15</f>
        <v>0</v>
      </c>
      <c r="L15" s="51">
        <v>0</v>
      </c>
      <c r="M15" s="55">
        <f aca="true" t="shared" si="7" ref="M15:M21">M$14</f>
        <v>453.57126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453.57126</v>
      </c>
      <c r="F16" s="37">
        <f t="shared" si="1"/>
        <v>453.57126</v>
      </c>
      <c r="G16" s="37">
        <f t="shared" si="2"/>
        <v>453.57126</v>
      </c>
      <c r="H16" s="36">
        <f t="shared" si="3"/>
        <v>453.57126</v>
      </c>
      <c r="I16" s="37">
        <f t="shared" si="4"/>
        <v>453.57126</v>
      </c>
      <c r="J16" s="104">
        <f t="shared" si="5"/>
        <v>453.57126</v>
      </c>
      <c r="K16" s="67">
        <f>июль!K16</f>
        <v>0</v>
      </c>
      <c r="L16" s="51">
        <v>0</v>
      </c>
      <c r="M16" s="55">
        <f t="shared" si="7"/>
        <v>453.57126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453.57126</v>
      </c>
      <c r="F17" s="17">
        <f t="shared" si="1"/>
        <v>453.57126</v>
      </c>
      <c r="G17" s="17">
        <f t="shared" si="2"/>
        <v>453.57126</v>
      </c>
      <c r="H17" s="38">
        <f t="shared" si="3"/>
        <v>453.57126</v>
      </c>
      <c r="I17" s="17">
        <f t="shared" si="4"/>
        <v>453.57126</v>
      </c>
      <c r="J17" s="105">
        <f t="shared" si="5"/>
        <v>453.57126</v>
      </c>
      <c r="K17" s="68">
        <f>июль!K17</f>
        <v>0</v>
      </c>
      <c r="L17" s="52">
        <v>0</v>
      </c>
      <c r="M17" s="56">
        <f t="shared" si="7"/>
        <v>453.57126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1513.62147</v>
      </c>
      <c r="F18" s="35">
        <f t="shared" si="1"/>
        <v>1513.62147</v>
      </c>
      <c r="G18" s="35">
        <f t="shared" si="2"/>
        <v>1513.62147</v>
      </c>
      <c r="H18" s="34">
        <f t="shared" si="3"/>
        <v>453.57126</v>
      </c>
      <c r="I18" s="35">
        <f t="shared" si="4"/>
        <v>453.57126</v>
      </c>
      <c r="J18" s="103">
        <f t="shared" si="5"/>
        <v>453.57126</v>
      </c>
      <c r="K18" s="69">
        <f>июль!K18</f>
        <v>1060.05021</v>
      </c>
      <c r="L18" s="50">
        <v>0</v>
      </c>
      <c r="M18" s="54">
        <f t="shared" si="7"/>
        <v>453.57126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1703.09784</v>
      </c>
      <c r="F19" s="37">
        <f t="shared" si="1"/>
        <v>1703.09784</v>
      </c>
      <c r="G19" s="37">
        <f t="shared" si="2"/>
        <v>1703.09784</v>
      </c>
      <c r="H19" s="36">
        <f t="shared" si="3"/>
        <v>453.57126</v>
      </c>
      <c r="I19" s="37">
        <f t="shared" si="4"/>
        <v>453.57126</v>
      </c>
      <c r="J19" s="104">
        <f t="shared" si="5"/>
        <v>453.57126</v>
      </c>
      <c r="K19" s="70">
        <f>июль!K19</f>
        <v>1249.52658</v>
      </c>
      <c r="L19" s="51">
        <v>0</v>
      </c>
      <c r="M19" s="55">
        <f t="shared" si="7"/>
        <v>453.57126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1873.9278199999999</v>
      </c>
      <c r="F20" s="37">
        <f t="shared" si="1"/>
        <v>1873.9278199999999</v>
      </c>
      <c r="G20" s="37">
        <f t="shared" si="2"/>
        <v>1873.9278199999999</v>
      </c>
      <c r="H20" s="36">
        <f t="shared" si="3"/>
        <v>453.57126</v>
      </c>
      <c r="I20" s="37">
        <f t="shared" si="4"/>
        <v>453.57126</v>
      </c>
      <c r="J20" s="104">
        <f t="shared" si="5"/>
        <v>453.57126</v>
      </c>
      <c r="K20" s="70">
        <f>июль!K20</f>
        <v>1420.35656</v>
      </c>
      <c r="L20" s="51">
        <v>0</v>
      </c>
      <c r="M20" s="55">
        <f t="shared" si="7"/>
        <v>453.57126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1604.10485</v>
      </c>
      <c r="F21" s="37">
        <f t="shared" si="1"/>
        <v>1604.10485</v>
      </c>
      <c r="G21" s="37">
        <f t="shared" si="2"/>
        <v>1604.10485</v>
      </c>
      <c r="H21" s="38">
        <f t="shared" si="3"/>
        <v>453.57126</v>
      </c>
      <c r="I21" s="17">
        <f t="shared" si="4"/>
        <v>453.57126</v>
      </c>
      <c r="J21" s="105">
        <f t="shared" si="5"/>
        <v>453.57126</v>
      </c>
      <c r="K21" s="70">
        <f>июль!K21</f>
        <v>1150.53359</v>
      </c>
      <c r="L21" s="51">
        <v>0</v>
      </c>
      <c r="M21" s="55">
        <f t="shared" si="7"/>
        <v>453.57126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8" ref="E23:G30">$K23+$L23+$M23+N23</f>
        <v>2.68986</v>
      </c>
      <c r="F23" s="26">
        <f t="shared" si="8"/>
        <v>2.26564</v>
      </c>
      <c r="G23" s="26">
        <f t="shared" si="8"/>
        <v>2.26564</v>
      </c>
      <c r="H23" s="24">
        <f aca="true" t="shared" si="9" ref="H23:J30">$L23+$M23+N23</f>
        <v>1.4737999999999998</v>
      </c>
      <c r="I23" s="26">
        <f t="shared" si="9"/>
        <v>1.04958</v>
      </c>
      <c r="J23" s="95">
        <f t="shared" si="9"/>
        <v>1.04958</v>
      </c>
      <c r="K23" s="113">
        <v>1.21606</v>
      </c>
      <c r="L23" s="53">
        <f>L6</f>
        <v>0.00264</v>
      </c>
      <c r="M23" s="78">
        <f>M10</f>
        <v>0.83483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8"/>
        <v>2.68986</v>
      </c>
      <c r="F24" s="25">
        <f t="shared" si="8"/>
        <v>2.26564</v>
      </c>
      <c r="G24" s="25">
        <f t="shared" si="8"/>
        <v>2.26564</v>
      </c>
      <c r="H24" s="27">
        <f t="shared" si="9"/>
        <v>1.4737999999999998</v>
      </c>
      <c r="I24" s="25">
        <f t="shared" si="9"/>
        <v>1.04958</v>
      </c>
      <c r="J24" s="96">
        <f t="shared" si="9"/>
        <v>1.04958</v>
      </c>
      <c r="K24" s="79">
        <f>K$23</f>
        <v>1.21606</v>
      </c>
      <c r="L24" s="48">
        <f>L23</f>
        <v>0.00264</v>
      </c>
      <c r="M24" s="80">
        <f>M23</f>
        <v>0.83483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8"/>
        <v>2.68986</v>
      </c>
      <c r="F25" s="25">
        <f t="shared" si="8"/>
        <v>2.26564</v>
      </c>
      <c r="G25" s="25">
        <f t="shared" si="8"/>
        <v>2.26564</v>
      </c>
      <c r="H25" s="27">
        <f t="shared" si="9"/>
        <v>1.4737999999999998</v>
      </c>
      <c r="I25" s="25">
        <f t="shared" si="9"/>
        <v>1.04958</v>
      </c>
      <c r="J25" s="96">
        <f t="shared" si="9"/>
        <v>1.04958</v>
      </c>
      <c r="K25" s="79">
        <f>K$23</f>
        <v>1.21606</v>
      </c>
      <c r="L25" s="48">
        <f>L23</f>
        <v>0.00264</v>
      </c>
      <c r="M25" s="80">
        <f>M23</f>
        <v>0.83483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8"/>
        <v>2.68986</v>
      </c>
      <c r="F26" s="31">
        <f t="shared" si="8"/>
        <v>2.26564</v>
      </c>
      <c r="G26" s="31">
        <f t="shared" si="8"/>
        <v>2.26564</v>
      </c>
      <c r="H26" s="30">
        <f t="shared" si="9"/>
        <v>1.4737999999999998</v>
      </c>
      <c r="I26" s="31">
        <f t="shared" si="9"/>
        <v>1.04958</v>
      </c>
      <c r="J26" s="97">
        <f t="shared" si="9"/>
        <v>1.04958</v>
      </c>
      <c r="K26" s="81">
        <f>K$23</f>
        <v>1.21606</v>
      </c>
      <c r="L26" s="49">
        <f>L23</f>
        <v>0.00264</v>
      </c>
      <c r="M26" s="82">
        <f>M23</f>
        <v>0.83483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8"/>
        <v>529.2252</v>
      </c>
      <c r="F27" s="35">
        <f t="shared" si="8"/>
        <v>529.2252</v>
      </c>
      <c r="G27" s="35">
        <f t="shared" si="8"/>
        <v>529.2252</v>
      </c>
      <c r="H27" s="34">
        <f t="shared" si="9"/>
        <v>453.57126</v>
      </c>
      <c r="I27" s="35">
        <f t="shared" si="9"/>
        <v>453.57126</v>
      </c>
      <c r="J27" s="35">
        <f t="shared" si="9"/>
        <v>453.57126</v>
      </c>
      <c r="K27" s="98">
        <f>июль!K27</f>
        <v>75.65394</v>
      </c>
      <c r="L27" s="50">
        <v>0</v>
      </c>
      <c r="M27" s="83">
        <f>M14</f>
        <v>453.57126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8"/>
        <v>529.2252</v>
      </c>
      <c r="F28" s="37">
        <f t="shared" si="8"/>
        <v>529.2252</v>
      </c>
      <c r="G28" s="37">
        <f t="shared" si="8"/>
        <v>529.2252</v>
      </c>
      <c r="H28" s="36">
        <f t="shared" si="9"/>
        <v>453.57126</v>
      </c>
      <c r="I28" s="37">
        <f t="shared" si="9"/>
        <v>453.57126</v>
      </c>
      <c r="J28" s="37">
        <f t="shared" si="9"/>
        <v>453.57126</v>
      </c>
      <c r="K28" s="99">
        <f>K27</f>
        <v>75.65394</v>
      </c>
      <c r="L28" s="51">
        <v>0</v>
      </c>
      <c r="M28" s="84">
        <f>M$27</f>
        <v>453.57126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8"/>
        <v>529.2252</v>
      </c>
      <c r="F29" s="37">
        <f t="shared" si="8"/>
        <v>529.2252</v>
      </c>
      <c r="G29" s="37">
        <f t="shared" si="8"/>
        <v>529.2252</v>
      </c>
      <c r="H29" s="36">
        <f t="shared" si="9"/>
        <v>453.57126</v>
      </c>
      <c r="I29" s="37">
        <f t="shared" si="9"/>
        <v>453.57126</v>
      </c>
      <c r="J29" s="37">
        <f t="shared" si="9"/>
        <v>453.57126</v>
      </c>
      <c r="K29" s="99">
        <f>K27</f>
        <v>75.65394</v>
      </c>
      <c r="L29" s="51">
        <v>0</v>
      </c>
      <c r="M29" s="84">
        <f>M$27</f>
        <v>453.57126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8"/>
        <v>529.2252</v>
      </c>
      <c r="F30" s="17">
        <f t="shared" si="8"/>
        <v>529.2252</v>
      </c>
      <c r="G30" s="17">
        <f t="shared" si="8"/>
        <v>529.2252</v>
      </c>
      <c r="H30" s="38">
        <f t="shared" si="9"/>
        <v>453.57126</v>
      </c>
      <c r="I30" s="17">
        <f t="shared" si="9"/>
        <v>453.57126</v>
      </c>
      <c r="J30" s="17">
        <f t="shared" si="9"/>
        <v>453.57126</v>
      </c>
      <c r="K30" s="100">
        <f>K27</f>
        <v>75.65394</v>
      </c>
      <c r="L30" s="52">
        <v>0</v>
      </c>
      <c r="M30" s="85">
        <f>M$27</f>
        <v>453.57126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1">
        <f>июль!N32</f>
        <v>0.47102</v>
      </c>
      <c r="O32" s="171">
        <f>июль!O32</f>
        <v>0</v>
      </c>
      <c r="P32" s="17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июль!E33</f>
        <v>3.96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июль!E35</f>
        <v>2.77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42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4.45619</v>
      </c>
      <c r="F6" s="26">
        <f aca="true" t="shared" si="1" ref="F6:F21">$K6+$L6+$M6+O6</f>
        <v>4.03197</v>
      </c>
      <c r="G6" s="26">
        <f aca="true" t="shared" si="2" ref="G6:G21">$K6+$L6+$M6+P6</f>
        <v>4.03197</v>
      </c>
      <c r="H6" s="24">
        <f aca="true" t="shared" si="3" ref="H6:H21">$L6+$M6+N6</f>
        <v>2.20063</v>
      </c>
      <c r="I6" s="26">
        <f aca="true" t="shared" si="4" ref="I6:I21">$L6+$M6+O6</f>
        <v>1.77641</v>
      </c>
      <c r="J6" s="28">
        <f aca="true" t="shared" si="5" ref="J6:J21">$L6+$M6+P6</f>
        <v>1.77641</v>
      </c>
      <c r="K6" s="63">
        <f>июль!K6</f>
        <v>2.25556</v>
      </c>
      <c r="L6" s="71">
        <v>0.00245</v>
      </c>
      <c r="M6" s="71">
        <v>1.56185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5.34743</v>
      </c>
      <c r="R6" s="39">
        <f aca="true" t="shared" si="6" ref="R6:S9">ROUND(F6*1.2,5)</f>
        <v>4.83836</v>
      </c>
      <c r="S6" s="39">
        <f t="shared" si="6"/>
        <v>4.83836</v>
      </c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4.6219</v>
      </c>
      <c r="F7" s="25">
        <f t="shared" si="1"/>
        <v>4.19768</v>
      </c>
      <c r="G7" s="25">
        <f t="shared" si="2"/>
        <v>4.19768</v>
      </c>
      <c r="H7" s="27">
        <f t="shared" si="3"/>
        <v>2.20063</v>
      </c>
      <c r="I7" s="25">
        <f t="shared" si="4"/>
        <v>1.77641</v>
      </c>
      <c r="J7" s="29">
        <f t="shared" si="5"/>
        <v>1.77641</v>
      </c>
      <c r="K7" s="64">
        <f>июль!K7</f>
        <v>2.42127</v>
      </c>
      <c r="L7" s="48">
        <f>L6</f>
        <v>0.00245</v>
      </c>
      <c r="M7" s="48">
        <f>M6</f>
        <v>1.56185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5.54628</v>
      </c>
      <c r="R7" s="39">
        <f t="shared" si="6"/>
        <v>5.03722</v>
      </c>
      <c r="S7" s="39">
        <f t="shared" si="6"/>
        <v>5.03722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5.1292100000000005</v>
      </c>
      <c r="F8" s="25">
        <f t="shared" si="1"/>
        <v>4.7049900000000004</v>
      </c>
      <c r="G8" s="25">
        <f t="shared" si="2"/>
        <v>4.7049900000000004</v>
      </c>
      <c r="H8" s="27">
        <f t="shared" si="3"/>
        <v>2.20063</v>
      </c>
      <c r="I8" s="25">
        <f t="shared" si="4"/>
        <v>1.77641</v>
      </c>
      <c r="J8" s="29">
        <f t="shared" si="5"/>
        <v>1.77641</v>
      </c>
      <c r="K8" s="64">
        <f>июль!K8</f>
        <v>2.92858</v>
      </c>
      <c r="L8" s="48">
        <f>L6</f>
        <v>0.00245</v>
      </c>
      <c r="M8" s="48">
        <f>M6</f>
        <v>1.56185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6.15505</v>
      </c>
      <c r="R8" s="39">
        <f t="shared" si="6"/>
        <v>5.64599</v>
      </c>
      <c r="S8" s="39">
        <f t="shared" si="6"/>
        <v>5.64599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5.9637400000000005</v>
      </c>
      <c r="F9" s="31">
        <f t="shared" si="1"/>
        <v>5.53952</v>
      </c>
      <c r="G9" s="31">
        <f t="shared" si="2"/>
        <v>5.53952</v>
      </c>
      <c r="H9" s="30">
        <f t="shared" si="3"/>
        <v>2.20063</v>
      </c>
      <c r="I9" s="31">
        <f t="shared" si="4"/>
        <v>1.77641</v>
      </c>
      <c r="J9" s="32">
        <f t="shared" si="5"/>
        <v>1.77641</v>
      </c>
      <c r="K9" s="65">
        <f>июль!K9</f>
        <v>3.76311</v>
      </c>
      <c r="L9" s="49">
        <f>L6</f>
        <v>0.00245</v>
      </c>
      <c r="M9" s="49">
        <f>M6</f>
        <v>1.56185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7.15649</v>
      </c>
      <c r="R9" s="39">
        <f t="shared" si="6"/>
        <v>6.64742</v>
      </c>
      <c r="S9" s="39">
        <f t="shared" si="6"/>
        <v>6.64742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1.6901000000000002</v>
      </c>
      <c r="F10" s="26">
        <f t="shared" si="1"/>
        <v>1.2658800000000001</v>
      </c>
      <c r="G10" s="26">
        <f t="shared" si="2"/>
        <v>1.2658800000000001</v>
      </c>
      <c r="H10" s="24">
        <f t="shared" si="3"/>
        <v>1.54069</v>
      </c>
      <c r="I10" s="26">
        <f t="shared" si="4"/>
        <v>1.1164699999999999</v>
      </c>
      <c r="J10" s="28">
        <f t="shared" si="5"/>
        <v>1.1164699999999999</v>
      </c>
      <c r="K10" s="63">
        <f>июль!K10</f>
        <v>0.14941</v>
      </c>
      <c r="L10" s="53">
        <f>L6</f>
        <v>0.00245</v>
      </c>
      <c r="M10" s="71">
        <v>0.90191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1.7316099999999999</v>
      </c>
      <c r="F11" s="25">
        <f t="shared" si="1"/>
        <v>1.30739</v>
      </c>
      <c r="G11" s="25">
        <f t="shared" si="2"/>
        <v>1.30739</v>
      </c>
      <c r="H11" s="27">
        <f t="shared" si="3"/>
        <v>1.54069</v>
      </c>
      <c r="I11" s="25">
        <f t="shared" si="4"/>
        <v>1.1164699999999999</v>
      </c>
      <c r="J11" s="29">
        <f t="shared" si="5"/>
        <v>1.1164699999999999</v>
      </c>
      <c r="K11" s="64">
        <f>июль!K11</f>
        <v>0.19092</v>
      </c>
      <c r="L11" s="48">
        <f>L10</f>
        <v>0.00245</v>
      </c>
      <c r="M11" s="48">
        <f>M10</f>
        <v>0.90191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1.9266999999999999</v>
      </c>
      <c r="F12" s="25">
        <f t="shared" si="1"/>
        <v>1.50248</v>
      </c>
      <c r="G12" s="25">
        <f t="shared" si="2"/>
        <v>1.50248</v>
      </c>
      <c r="H12" s="27">
        <f t="shared" si="3"/>
        <v>1.54069</v>
      </c>
      <c r="I12" s="25">
        <f t="shared" si="4"/>
        <v>1.1164699999999999</v>
      </c>
      <c r="J12" s="29">
        <f t="shared" si="5"/>
        <v>1.1164699999999999</v>
      </c>
      <c r="K12" s="64">
        <f>июль!K12</f>
        <v>0.38601</v>
      </c>
      <c r="L12" s="48">
        <f>L10</f>
        <v>0.00245</v>
      </c>
      <c r="M12" s="48">
        <f>M10</f>
        <v>0.90191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2.1038</v>
      </c>
      <c r="F13" s="31">
        <f t="shared" si="1"/>
        <v>1.67958</v>
      </c>
      <c r="G13" s="31">
        <f t="shared" si="2"/>
        <v>1.67958</v>
      </c>
      <c r="H13" s="30">
        <f t="shared" si="3"/>
        <v>1.54069</v>
      </c>
      <c r="I13" s="31">
        <f t="shared" si="4"/>
        <v>1.1164699999999999</v>
      </c>
      <c r="J13" s="32">
        <f t="shared" si="5"/>
        <v>1.1164699999999999</v>
      </c>
      <c r="K13" s="65">
        <f>июль!K13</f>
        <v>0.56311</v>
      </c>
      <c r="L13" s="49">
        <f>L10</f>
        <v>0.00245</v>
      </c>
      <c r="M13" s="49">
        <f>M10</f>
        <v>0.90191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401.90067</v>
      </c>
      <c r="F14" s="35">
        <f t="shared" si="1"/>
        <v>401.90067</v>
      </c>
      <c r="G14" s="35">
        <f t="shared" si="2"/>
        <v>401.90067</v>
      </c>
      <c r="H14" s="34">
        <f t="shared" si="3"/>
        <v>401.90067</v>
      </c>
      <c r="I14" s="35">
        <f t="shared" si="4"/>
        <v>401.90067</v>
      </c>
      <c r="J14" s="103">
        <f t="shared" si="5"/>
        <v>401.90067</v>
      </c>
      <c r="K14" s="66">
        <f>июль!K14</f>
        <v>0</v>
      </c>
      <c r="L14" s="50">
        <v>0</v>
      </c>
      <c r="M14" s="72">
        <v>401.90067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401.90067</v>
      </c>
      <c r="F15" s="37">
        <f t="shared" si="1"/>
        <v>401.90067</v>
      </c>
      <c r="G15" s="37">
        <f t="shared" si="2"/>
        <v>401.90067</v>
      </c>
      <c r="H15" s="36">
        <f t="shared" si="3"/>
        <v>401.90067</v>
      </c>
      <c r="I15" s="37">
        <f t="shared" si="4"/>
        <v>401.90067</v>
      </c>
      <c r="J15" s="104">
        <f t="shared" si="5"/>
        <v>401.90067</v>
      </c>
      <c r="K15" s="67">
        <f>июль!K15</f>
        <v>0</v>
      </c>
      <c r="L15" s="51">
        <v>0</v>
      </c>
      <c r="M15" s="55">
        <f aca="true" t="shared" si="7" ref="M15:M21">M$14</f>
        <v>401.90067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401.90067</v>
      </c>
      <c r="F16" s="37">
        <f t="shared" si="1"/>
        <v>401.90067</v>
      </c>
      <c r="G16" s="37">
        <f t="shared" si="2"/>
        <v>401.90067</v>
      </c>
      <c r="H16" s="36">
        <f t="shared" si="3"/>
        <v>401.90067</v>
      </c>
      <c r="I16" s="37">
        <f t="shared" si="4"/>
        <v>401.90067</v>
      </c>
      <c r="J16" s="104">
        <f t="shared" si="5"/>
        <v>401.90067</v>
      </c>
      <c r="K16" s="67">
        <f>июль!K16</f>
        <v>0</v>
      </c>
      <c r="L16" s="51">
        <v>0</v>
      </c>
      <c r="M16" s="55">
        <f t="shared" si="7"/>
        <v>401.90067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401.90067</v>
      </c>
      <c r="F17" s="17">
        <f t="shared" si="1"/>
        <v>401.90067</v>
      </c>
      <c r="G17" s="17">
        <f t="shared" si="2"/>
        <v>401.90067</v>
      </c>
      <c r="H17" s="38">
        <f t="shared" si="3"/>
        <v>401.90067</v>
      </c>
      <c r="I17" s="17">
        <f t="shared" si="4"/>
        <v>401.90067</v>
      </c>
      <c r="J17" s="105">
        <f t="shared" si="5"/>
        <v>401.90067</v>
      </c>
      <c r="K17" s="68">
        <f>июль!K17</f>
        <v>0</v>
      </c>
      <c r="L17" s="52">
        <v>0</v>
      </c>
      <c r="M17" s="56">
        <f t="shared" si="7"/>
        <v>401.90067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1461.95088</v>
      </c>
      <c r="F18" s="35">
        <f t="shared" si="1"/>
        <v>1461.95088</v>
      </c>
      <c r="G18" s="35">
        <f t="shared" si="2"/>
        <v>1461.95088</v>
      </c>
      <c r="H18" s="34">
        <f t="shared" si="3"/>
        <v>401.90067</v>
      </c>
      <c r="I18" s="35">
        <f t="shared" si="4"/>
        <v>401.90067</v>
      </c>
      <c r="J18" s="103">
        <f t="shared" si="5"/>
        <v>401.90067</v>
      </c>
      <c r="K18" s="69">
        <f>июль!K18</f>
        <v>1060.05021</v>
      </c>
      <c r="L18" s="50">
        <v>0</v>
      </c>
      <c r="M18" s="54">
        <f t="shared" si="7"/>
        <v>401.90067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1651.42725</v>
      </c>
      <c r="F19" s="37">
        <f t="shared" si="1"/>
        <v>1651.42725</v>
      </c>
      <c r="G19" s="37">
        <f t="shared" si="2"/>
        <v>1651.42725</v>
      </c>
      <c r="H19" s="36">
        <f t="shared" si="3"/>
        <v>401.90067</v>
      </c>
      <c r="I19" s="37">
        <f t="shared" si="4"/>
        <v>401.90067</v>
      </c>
      <c r="J19" s="104">
        <f t="shared" si="5"/>
        <v>401.90067</v>
      </c>
      <c r="K19" s="70">
        <f>июль!K19</f>
        <v>1249.52658</v>
      </c>
      <c r="L19" s="51">
        <v>0</v>
      </c>
      <c r="M19" s="55">
        <f t="shared" si="7"/>
        <v>401.90067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1822.25723</v>
      </c>
      <c r="F20" s="37">
        <f t="shared" si="1"/>
        <v>1822.25723</v>
      </c>
      <c r="G20" s="37">
        <f t="shared" si="2"/>
        <v>1822.25723</v>
      </c>
      <c r="H20" s="36">
        <f t="shared" si="3"/>
        <v>401.90067</v>
      </c>
      <c r="I20" s="37">
        <f t="shared" si="4"/>
        <v>401.90067</v>
      </c>
      <c r="J20" s="104">
        <f t="shared" si="5"/>
        <v>401.90067</v>
      </c>
      <c r="K20" s="70">
        <f>июль!K20</f>
        <v>1420.35656</v>
      </c>
      <c r="L20" s="51">
        <v>0</v>
      </c>
      <c r="M20" s="55">
        <f t="shared" si="7"/>
        <v>401.90067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1552.43426</v>
      </c>
      <c r="F21" s="37">
        <f t="shared" si="1"/>
        <v>1552.43426</v>
      </c>
      <c r="G21" s="37">
        <f t="shared" si="2"/>
        <v>1552.43426</v>
      </c>
      <c r="H21" s="38">
        <f t="shared" si="3"/>
        <v>401.90067</v>
      </c>
      <c r="I21" s="17">
        <f t="shared" si="4"/>
        <v>401.90067</v>
      </c>
      <c r="J21" s="105">
        <f t="shared" si="5"/>
        <v>401.90067</v>
      </c>
      <c r="K21" s="70">
        <f>июль!K21</f>
        <v>1150.53359</v>
      </c>
      <c r="L21" s="51">
        <v>0</v>
      </c>
      <c r="M21" s="55">
        <f t="shared" si="7"/>
        <v>401.90067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 t="e">
        <f aca="true" t="shared" si="8" ref="E23:G30">$K23+$L23+$M23+N23</f>
        <v>#VALUE!</v>
      </c>
      <c r="F23" s="26" t="e">
        <f t="shared" si="8"/>
        <v>#VALUE!</v>
      </c>
      <c r="G23" s="26" t="e">
        <f t="shared" si="8"/>
        <v>#VALUE!</v>
      </c>
      <c r="H23" s="24">
        <f aca="true" t="shared" si="9" ref="H23:J30">$L23+$M23+N23</f>
        <v>1.54069</v>
      </c>
      <c r="I23" s="26">
        <f t="shared" si="9"/>
        <v>1.1164699999999999</v>
      </c>
      <c r="J23" s="95">
        <f t="shared" si="9"/>
        <v>1.1164699999999999</v>
      </c>
      <c r="K23" s="113" t="s">
        <v>9</v>
      </c>
      <c r="L23" s="53">
        <f>L6</f>
        <v>0.00245</v>
      </c>
      <c r="M23" s="78">
        <f>M10</f>
        <v>0.90191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 t="e">
        <f>K23/(100-3.7)*3.7</f>
        <v>#VALUE!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 t="e">
        <f t="shared" si="8"/>
        <v>#VALUE!</v>
      </c>
      <c r="F24" s="25" t="e">
        <f t="shared" si="8"/>
        <v>#VALUE!</v>
      </c>
      <c r="G24" s="25" t="e">
        <f t="shared" si="8"/>
        <v>#VALUE!</v>
      </c>
      <c r="H24" s="27">
        <f t="shared" si="9"/>
        <v>1.54069</v>
      </c>
      <c r="I24" s="25">
        <f t="shared" si="9"/>
        <v>1.1164699999999999</v>
      </c>
      <c r="J24" s="96">
        <f t="shared" si="9"/>
        <v>1.1164699999999999</v>
      </c>
      <c r="K24" s="79" t="str">
        <f>K$23</f>
        <v>-</v>
      </c>
      <c r="L24" s="48">
        <f>L23</f>
        <v>0.00245</v>
      </c>
      <c r="M24" s="80">
        <f>M23</f>
        <v>0.90191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 t="e">
        <f t="shared" si="8"/>
        <v>#VALUE!</v>
      </c>
      <c r="F25" s="25" t="e">
        <f t="shared" si="8"/>
        <v>#VALUE!</v>
      </c>
      <c r="G25" s="25" t="e">
        <f t="shared" si="8"/>
        <v>#VALUE!</v>
      </c>
      <c r="H25" s="27">
        <f t="shared" si="9"/>
        <v>1.54069</v>
      </c>
      <c r="I25" s="25">
        <f t="shared" si="9"/>
        <v>1.1164699999999999</v>
      </c>
      <c r="J25" s="96">
        <f t="shared" si="9"/>
        <v>1.1164699999999999</v>
      </c>
      <c r="K25" s="79" t="str">
        <f>K$23</f>
        <v>-</v>
      </c>
      <c r="L25" s="48">
        <f>L23</f>
        <v>0.00245</v>
      </c>
      <c r="M25" s="80">
        <f>M23</f>
        <v>0.90191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 t="e">
        <f t="shared" si="8"/>
        <v>#VALUE!</v>
      </c>
      <c r="F26" s="31" t="e">
        <f t="shared" si="8"/>
        <v>#VALUE!</v>
      </c>
      <c r="G26" s="31" t="e">
        <f t="shared" si="8"/>
        <v>#VALUE!</v>
      </c>
      <c r="H26" s="30">
        <f t="shared" si="9"/>
        <v>1.54069</v>
      </c>
      <c r="I26" s="31">
        <f t="shared" si="9"/>
        <v>1.1164699999999999</v>
      </c>
      <c r="J26" s="97">
        <f t="shared" si="9"/>
        <v>1.1164699999999999</v>
      </c>
      <c r="K26" s="81" t="str">
        <f>K$23</f>
        <v>-</v>
      </c>
      <c r="L26" s="49">
        <f>L23</f>
        <v>0.00245</v>
      </c>
      <c r="M26" s="82">
        <f>M23</f>
        <v>0.90191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8"/>
        <v>477.55461</v>
      </c>
      <c r="F27" s="35">
        <f t="shared" si="8"/>
        <v>477.55461</v>
      </c>
      <c r="G27" s="35">
        <f t="shared" si="8"/>
        <v>477.55461</v>
      </c>
      <c r="H27" s="34">
        <f t="shared" si="9"/>
        <v>401.90067</v>
      </c>
      <c r="I27" s="35">
        <f t="shared" si="9"/>
        <v>401.90067</v>
      </c>
      <c r="J27" s="35">
        <f t="shared" si="9"/>
        <v>401.90067</v>
      </c>
      <c r="K27" s="98">
        <f>июль!K27</f>
        <v>75.65394</v>
      </c>
      <c r="L27" s="50">
        <v>0</v>
      </c>
      <c r="M27" s="83">
        <f>M14</f>
        <v>401.90067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8"/>
        <v>477.55461</v>
      </c>
      <c r="F28" s="37">
        <f t="shared" si="8"/>
        <v>477.55461</v>
      </c>
      <c r="G28" s="37">
        <f t="shared" si="8"/>
        <v>477.55461</v>
      </c>
      <c r="H28" s="36">
        <f t="shared" si="9"/>
        <v>401.90067</v>
      </c>
      <c r="I28" s="37">
        <f t="shared" si="9"/>
        <v>401.90067</v>
      </c>
      <c r="J28" s="37">
        <f t="shared" si="9"/>
        <v>401.90067</v>
      </c>
      <c r="K28" s="99">
        <f>K27</f>
        <v>75.65394</v>
      </c>
      <c r="L28" s="51">
        <v>0</v>
      </c>
      <c r="M28" s="84">
        <f>M$27</f>
        <v>401.90067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8"/>
        <v>477.55461</v>
      </c>
      <c r="F29" s="37">
        <f t="shared" si="8"/>
        <v>477.55461</v>
      </c>
      <c r="G29" s="37">
        <f t="shared" si="8"/>
        <v>477.55461</v>
      </c>
      <c r="H29" s="36">
        <f t="shared" si="9"/>
        <v>401.90067</v>
      </c>
      <c r="I29" s="37">
        <f t="shared" si="9"/>
        <v>401.90067</v>
      </c>
      <c r="J29" s="37">
        <f t="shared" si="9"/>
        <v>401.90067</v>
      </c>
      <c r="K29" s="99">
        <f>K27</f>
        <v>75.65394</v>
      </c>
      <c r="L29" s="51">
        <v>0</v>
      </c>
      <c r="M29" s="84">
        <f>M$27</f>
        <v>401.90067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8"/>
        <v>477.55461</v>
      </c>
      <c r="F30" s="17">
        <f t="shared" si="8"/>
        <v>477.55461</v>
      </c>
      <c r="G30" s="17">
        <f t="shared" si="8"/>
        <v>477.55461</v>
      </c>
      <c r="H30" s="38">
        <f t="shared" si="9"/>
        <v>401.90067</v>
      </c>
      <c r="I30" s="17">
        <f t="shared" si="9"/>
        <v>401.90067</v>
      </c>
      <c r="J30" s="17">
        <f t="shared" si="9"/>
        <v>401.90067</v>
      </c>
      <c r="K30" s="100">
        <f>K27</f>
        <v>75.65394</v>
      </c>
      <c r="L30" s="52">
        <v>0</v>
      </c>
      <c r="M30" s="85">
        <f>M$27</f>
        <v>401.90067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1">
        <f>июль!N32</f>
        <v>0.47102</v>
      </c>
      <c r="O32" s="171">
        <f>июль!O32</f>
        <v>0</v>
      </c>
      <c r="P32" s="17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июль!E33</f>
        <v>3.96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июль!E35</f>
        <v>2.77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4.37318</v>
      </c>
      <c r="F6" s="26">
        <f aca="true" t="shared" si="1" ref="F6:F21">$K6+$L6+$M6+O6</f>
        <v>3.94896</v>
      </c>
      <c r="G6" s="26">
        <f aca="true" t="shared" si="2" ref="G6:G21">$K6+$L6+$M6+P6</f>
        <v>3.94896</v>
      </c>
      <c r="H6" s="24">
        <f aca="true" t="shared" si="3" ref="H6:H21">$L6+$M6+N6</f>
        <v>2.11762</v>
      </c>
      <c r="I6" s="26">
        <f aca="true" t="shared" si="4" ref="I6:I21">$L6+$M6+O6</f>
        <v>1.6934</v>
      </c>
      <c r="J6" s="28">
        <f aca="true" t="shared" si="5" ref="J6:J21">$L6+$M6+P6</f>
        <v>1.6934</v>
      </c>
      <c r="K6" s="63">
        <f>июль!K6</f>
        <v>2.25556</v>
      </c>
      <c r="L6" s="71">
        <v>0.00257</v>
      </c>
      <c r="M6" s="71">
        <v>1.47872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5.24782</v>
      </c>
      <c r="R6" s="39">
        <f aca="true" t="shared" si="6" ref="R6:S9">ROUND(F6*1.2,5)</f>
        <v>4.73875</v>
      </c>
      <c r="S6" s="39">
        <f t="shared" si="6"/>
        <v>4.73875</v>
      </c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4.538889999999999</v>
      </c>
      <c r="F7" s="25">
        <f t="shared" si="1"/>
        <v>4.114669999999999</v>
      </c>
      <c r="G7" s="25">
        <f t="shared" si="2"/>
        <v>4.114669999999999</v>
      </c>
      <c r="H7" s="27">
        <f t="shared" si="3"/>
        <v>2.11762</v>
      </c>
      <c r="I7" s="25">
        <f t="shared" si="4"/>
        <v>1.6934</v>
      </c>
      <c r="J7" s="29">
        <f t="shared" si="5"/>
        <v>1.6934</v>
      </c>
      <c r="K7" s="64">
        <f>июль!K7</f>
        <v>2.42127</v>
      </c>
      <c r="L7" s="48">
        <f>L6</f>
        <v>0.00257</v>
      </c>
      <c r="M7" s="48">
        <f>M6</f>
        <v>1.47872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5.44667</v>
      </c>
      <c r="R7" s="39">
        <f t="shared" si="6"/>
        <v>4.9376</v>
      </c>
      <c r="S7" s="39">
        <f t="shared" si="6"/>
        <v>4.9376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5.0462</v>
      </c>
      <c r="F8" s="25">
        <f t="shared" si="1"/>
        <v>4.62198</v>
      </c>
      <c r="G8" s="25">
        <f t="shared" si="2"/>
        <v>4.62198</v>
      </c>
      <c r="H8" s="27">
        <f t="shared" si="3"/>
        <v>2.11762</v>
      </c>
      <c r="I8" s="25">
        <f t="shared" si="4"/>
        <v>1.6934</v>
      </c>
      <c r="J8" s="29">
        <f t="shared" si="5"/>
        <v>1.6934</v>
      </c>
      <c r="K8" s="64">
        <f>июль!K8</f>
        <v>2.92858</v>
      </c>
      <c r="L8" s="48">
        <f>L6</f>
        <v>0.00257</v>
      </c>
      <c r="M8" s="48">
        <f>M6</f>
        <v>1.47872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6.05544</v>
      </c>
      <c r="R8" s="39">
        <f t="shared" si="6"/>
        <v>5.54638</v>
      </c>
      <c r="S8" s="39">
        <f t="shared" si="6"/>
        <v>5.54638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5.880730000000001</v>
      </c>
      <c r="F9" s="31">
        <f t="shared" si="1"/>
        <v>5.456510000000001</v>
      </c>
      <c r="G9" s="31">
        <f t="shared" si="2"/>
        <v>5.456510000000001</v>
      </c>
      <c r="H9" s="30">
        <f t="shared" si="3"/>
        <v>2.11762</v>
      </c>
      <c r="I9" s="31">
        <f t="shared" si="4"/>
        <v>1.6934</v>
      </c>
      <c r="J9" s="32">
        <f t="shared" si="5"/>
        <v>1.6934</v>
      </c>
      <c r="K9" s="65">
        <f>июль!K9</f>
        <v>3.76311</v>
      </c>
      <c r="L9" s="49">
        <f>L6</f>
        <v>0.00257</v>
      </c>
      <c r="M9" s="49">
        <f>M6</f>
        <v>1.47872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7.05688</v>
      </c>
      <c r="R9" s="39">
        <f t="shared" si="6"/>
        <v>6.54781</v>
      </c>
      <c r="S9" s="39">
        <f t="shared" si="6"/>
        <v>6.54781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1.67328</v>
      </c>
      <c r="F10" s="26">
        <f t="shared" si="1"/>
        <v>1.24906</v>
      </c>
      <c r="G10" s="26">
        <f t="shared" si="2"/>
        <v>1.24906</v>
      </c>
      <c r="H10" s="24">
        <f t="shared" si="3"/>
        <v>1.52387</v>
      </c>
      <c r="I10" s="26">
        <f t="shared" si="4"/>
        <v>1.09965</v>
      </c>
      <c r="J10" s="28">
        <f t="shared" si="5"/>
        <v>1.09965</v>
      </c>
      <c r="K10" s="63">
        <f>июль!K10</f>
        <v>0.14941</v>
      </c>
      <c r="L10" s="53">
        <f>L6</f>
        <v>0.00257</v>
      </c>
      <c r="M10" s="71">
        <v>0.88497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1.7147899999999998</v>
      </c>
      <c r="F11" s="25">
        <f t="shared" si="1"/>
        <v>1.29057</v>
      </c>
      <c r="G11" s="25">
        <f t="shared" si="2"/>
        <v>1.29057</v>
      </c>
      <c r="H11" s="27">
        <f t="shared" si="3"/>
        <v>1.52387</v>
      </c>
      <c r="I11" s="25">
        <f t="shared" si="4"/>
        <v>1.09965</v>
      </c>
      <c r="J11" s="29">
        <f t="shared" si="5"/>
        <v>1.09965</v>
      </c>
      <c r="K11" s="64">
        <f>июль!K11</f>
        <v>0.19092</v>
      </c>
      <c r="L11" s="48">
        <f>L10</f>
        <v>0.00257</v>
      </c>
      <c r="M11" s="48">
        <f>M10</f>
        <v>0.88497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1.9098800000000002</v>
      </c>
      <c r="F12" s="25">
        <f t="shared" si="1"/>
        <v>1.4856600000000002</v>
      </c>
      <c r="G12" s="25">
        <f t="shared" si="2"/>
        <v>1.4856600000000002</v>
      </c>
      <c r="H12" s="27">
        <f t="shared" si="3"/>
        <v>1.52387</v>
      </c>
      <c r="I12" s="25">
        <f t="shared" si="4"/>
        <v>1.09965</v>
      </c>
      <c r="J12" s="29">
        <f t="shared" si="5"/>
        <v>1.09965</v>
      </c>
      <c r="K12" s="64">
        <f>июль!K12</f>
        <v>0.38601</v>
      </c>
      <c r="L12" s="48">
        <f>L10</f>
        <v>0.00257</v>
      </c>
      <c r="M12" s="48">
        <f>M10</f>
        <v>0.88497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2.08698</v>
      </c>
      <c r="F13" s="31">
        <f t="shared" si="1"/>
        <v>1.66276</v>
      </c>
      <c r="G13" s="31">
        <f t="shared" si="2"/>
        <v>1.66276</v>
      </c>
      <c r="H13" s="30">
        <f t="shared" si="3"/>
        <v>1.52387</v>
      </c>
      <c r="I13" s="31">
        <f t="shared" si="4"/>
        <v>1.09965</v>
      </c>
      <c r="J13" s="32">
        <f t="shared" si="5"/>
        <v>1.09965</v>
      </c>
      <c r="K13" s="65">
        <f>июль!K13</f>
        <v>0.56311</v>
      </c>
      <c r="L13" s="49">
        <f>L10</f>
        <v>0.00257</v>
      </c>
      <c r="M13" s="49">
        <f>M10</f>
        <v>0.88497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391.36838</v>
      </c>
      <c r="F14" s="35">
        <f t="shared" si="1"/>
        <v>391.36838</v>
      </c>
      <c r="G14" s="35">
        <f t="shared" si="2"/>
        <v>391.36838</v>
      </c>
      <c r="H14" s="34">
        <f t="shared" si="3"/>
        <v>391.36838</v>
      </c>
      <c r="I14" s="35">
        <f t="shared" si="4"/>
        <v>391.36838</v>
      </c>
      <c r="J14" s="103">
        <f t="shared" si="5"/>
        <v>391.36838</v>
      </c>
      <c r="K14" s="66">
        <f>июль!K14</f>
        <v>0</v>
      </c>
      <c r="L14" s="50">
        <v>0</v>
      </c>
      <c r="M14" s="72">
        <v>391.36838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391.36838</v>
      </c>
      <c r="F15" s="37">
        <f t="shared" si="1"/>
        <v>391.36838</v>
      </c>
      <c r="G15" s="37">
        <f t="shared" si="2"/>
        <v>391.36838</v>
      </c>
      <c r="H15" s="36">
        <f t="shared" si="3"/>
        <v>391.36838</v>
      </c>
      <c r="I15" s="37">
        <f t="shared" si="4"/>
        <v>391.36838</v>
      </c>
      <c r="J15" s="104">
        <f t="shared" si="5"/>
        <v>391.36838</v>
      </c>
      <c r="K15" s="67">
        <f>июль!K15</f>
        <v>0</v>
      </c>
      <c r="L15" s="51">
        <v>0</v>
      </c>
      <c r="M15" s="55">
        <f aca="true" t="shared" si="7" ref="M15:M21">M$14</f>
        <v>391.36838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391.36838</v>
      </c>
      <c r="F16" s="37">
        <f t="shared" si="1"/>
        <v>391.36838</v>
      </c>
      <c r="G16" s="37">
        <f t="shared" si="2"/>
        <v>391.36838</v>
      </c>
      <c r="H16" s="36">
        <f t="shared" si="3"/>
        <v>391.36838</v>
      </c>
      <c r="I16" s="37">
        <f t="shared" si="4"/>
        <v>391.36838</v>
      </c>
      <c r="J16" s="104">
        <f t="shared" si="5"/>
        <v>391.36838</v>
      </c>
      <c r="K16" s="67">
        <f>июль!K16</f>
        <v>0</v>
      </c>
      <c r="L16" s="51">
        <v>0</v>
      </c>
      <c r="M16" s="55">
        <f t="shared" si="7"/>
        <v>391.36838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391.36838</v>
      </c>
      <c r="F17" s="17">
        <f t="shared" si="1"/>
        <v>391.36838</v>
      </c>
      <c r="G17" s="17">
        <f t="shared" si="2"/>
        <v>391.36838</v>
      </c>
      <c r="H17" s="38">
        <f t="shared" si="3"/>
        <v>391.36838</v>
      </c>
      <c r="I17" s="17">
        <f t="shared" si="4"/>
        <v>391.36838</v>
      </c>
      <c r="J17" s="105">
        <f t="shared" si="5"/>
        <v>391.36838</v>
      </c>
      <c r="K17" s="68">
        <f>июль!K17</f>
        <v>0</v>
      </c>
      <c r="L17" s="52">
        <v>0</v>
      </c>
      <c r="M17" s="56">
        <f t="shared" si="7"/>
        <v>391.36838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1451.4185900000002</v>
      </c>
      <c r="F18" s="35">
        <f t="shared" si="1"/>
        <v>1451.4185900000002</v>
      </c>
      <c r="G18" s="35">
        <f t="shared" si="2"/>
        <v>1451.4185900000002</v>
      </c>
      <c r="H18" s="34">
        <f t="shared" si="3"/>
        <v>391.36838</v>
      </c>
      <c r="I18" s="35">
        <f t="shared" si="4"/>
        <v>391.36838</v>
      </c>
      <c r="J18" s="103">
        <f t="shared" si="5"/>
        <v>391.36838</v>
      </c>
      <c r="K18" s="69">
        <f>июль!K18</f>
        <v>1060.05021</v>
      </c>
      <c r="L18" s="50">
        <v>0</v>
      </c>
      <c r="M18" s="54">
        <f t="shared" si="7"/>
        <v>391.36838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1640.89496</v>
      </c>
      <c r="F19" s="37">
        <f t="shared" si="1"/>
        <v>1640.89496</v>
      </c>
      <c r="G19" s="37">
        <f t="shared" si="2"/>
        <v>1640.89496</v>
      </c>
      <c r="H19" s="36">
        <f t="shared" si="3"/>
        <v>391.36838</v>
      </c>
      <c r="I19" s="37">
        <f t="shared" si="4"/>
        <v>391.36838</v>
      </c>
      <c r="J19" s="104">
        <f t="shared" si="5"/>
        <v>391.36838</v>
      </c>
      <c r="K19" s="70">
        <f>июль!K19</f>
        <v>1249.52658</v>
      </c>
      <c r="L19" s="51">
        <v>0</v>
      </c>
      <c r="M19" s="55">
        <f t="shared" si="7"/>
        <v>391.36838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1811.72494</v>
      </c>
      <c r="F20" s="37">
        <f t="shared" si="1"/>
        <v>1811.72494</v>
      </c>
      <c r="G20" s="37">
        <f t="shared" si="2"/>
        <v>1811.72494</v>
      </c>
      <c r="H20" s="36">
        <f t="shared" si="3"/>
        <v>391.36838</v>
      </c>
      <c r="I20" s="37">
        <f t="shared" si="4"/>
        <v>391.36838</v>
      </c>
      <c r="J20" s="104">
        <f t="shared" si="5"/>
        <v>391.36838</v>
      </c>
      <c r="K20" s="70">
        <f>июль!K20</f>
        <v>1420.35656</v>
      </c>
      <c r="L20" s="51">
        <v>0</v>
      </c>
      <c r="M20" s="55">
        <f t="shared" si="7"/>
        <v>391.36838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1541.90197</v>
      </c>
      <c r="F21" s="37">
        <f t="shared" si="1"/>
        <v>1541.90197</v>
      </c>
      <c r="G21" s="37">
        <f t="shared" si="2"/>
        <v>1541.90197</v>
      </c>
      <c r="H21" s="38">
        <f t="shared" si="3"/>
        <v>391.36838</v>
      </c>
      <c r="I21" s="17">
        <f t="shared" si="4"/>
        <v>391.36838</v>
      </c>
      <c r="J21" s="105">
        <f t="shared" si="5"/>
        <v>391.36838</v>
      </c>
      <c r="K21" s="70">
        <f>июль!K21</f>
        <v>1150.53359</v>
      </c>
      <c r="L21" s="51">
        <v>0</v>
      </c>
      <c r="M21" s="55">
        <f t="shared" si="7"/>
        <v>391.36838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8" ref="E23:G30">$K23+$L23+$M23+N23</f>
        <v>3.45561</v>
      </c>
      <c r="F23" s="26">
        <f t="shared" si="8"/>
        <v>3.03139</v>
      </c>
      <c r="G23" s="26">
        <f t="shared" si="8"/>
        <v>3.03139</v>
      </c>
      <c r="H23" s="24">
        <f aca="true" t="shared" si="9" ref="H23:J30">$L23+$M23+N23</f>
        <v>1.52387</v>
      </c>
      <c r="I23" s="26">
        <f t="shared" si="9"/>
        <v>1.09965</v>
      </c>
      <c r="J23" s="95">
        <f t="shared" si="9"/>
        <v>1.09965</v>
      </c>
      <c r="K23" s="113">
        <v>1.93174</v>
      </c>
      <c r="L23" s="53">
        <f>L6</f>
        <v>0.00257</v>
      </c>
      <c r="M23" s="78">
        <f>M10</f>
        <v>0.88497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8"/>
        <v>3.45561</v>
      </c>
      <c r="F24" s="25">
        <f t="shared" si="8"/>
        <v>3.03139</v>
      </c>
      <c r="G24" s="25">
        <f t="shared" si="8"/>
        <v>3.03139</v>
      </c>
      <c r="H24" s="27">
        <f t="shared" si="9"/>
        <v>1.52387</v>
      </c>
      <c r="I24" s="25">
        <f t="shared" si="9"/>
        <v>1.09965</v>
      </c>
      <c r="J24" s="96">
        <f t="shared" si="9"/>
        <v>1.09965</v>
      </c>
      <c r="K24" s="79">
        <f>K$23</f>
        <v>1.93174</v>
      </c>
      <c r="L24" s="48">
        <f>L23</f>
        <v>0.00257</v>
      </c>
      <c r="M24" s="80">
        <f>M23</f>
        <v>0.88497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8"/>
        <v>3.45561</v>
      </c>
      <c r="F25" s="25">
        <f t="shared" si="8"/>
        <v>3.03139</v>
      </c>
      <c r="G25" s="25">
        <f t="shared" si="8"/>
        <v>3.03139</v>
      </c>
      <c r="H25" s="27">
        <f t="shared" si="9"/>
        <v>1.52387</v>
      </c>
      <c r="I25" s="25">
        <f t="shared" si="9"/>
        <v>1.09965</v>
      </c>
      <c r="J25" s="96">
        <f t="shared" si="9"/>
        <v>1.09965</v>
      </c>
      <c r="K25" s="79">
        <f>K$23</f>
        <v>1.93174</v>
      </c>
      <c r="L25" s="48">
        <f>L23</f>
        <v>0.00257</v>
      </c>
      <c r="M25" s="80">
        <f>M23</f>
        <v>0.88497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8"/>
        <v>3.45561</v>
      </c>
      <c r="F26" s="31">
        <f t="shared" si="8"/>
        <v>3.03139</v>
      </c>
      <c r="G26" s="31">
        <f t="shared" si="8"/>
        <v>3.03139</v>
      </c>
      <c r="H26" s="30">
        <f t="shared" si="9"/>
        <v>1.52387</v>
      </c>
      <c r="I26" s="31">
        <f t="shared" si="9"/>
        <v>1.09965</v>
      </c>
      <c r="J26" s="97">
        <f t="shared" si="9"/>
        <v>1.09965</v>
      </c>
      <c r="K26" s="81">
        <f>K$23</f>
        <v>1.93174</v>
      </c>
      <c r="L26" s="49">
        <f>L23</f>
        <v>0.00257</v>
      </c>
      <c r="M26" s="82">
        <f>M23</f>
        <v>0.88497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8"/>
        <v>467.02232000000004</v>
      </c>
      <c r="F27" s="35">
        <f t="shared" si="8"/>
        <v>467.02232000000004</v>
      </c>
      <c r="G27" s="35">
        <f t="shared" si="8"/>
        <v>467.02232000000004</v>
      </c>
      <c r="H27" s="34">
        <f t="shared" si="9"/>
        <v>391.36838</v>
      </c>
      <c r="I27" s="35">
        <f t="shared" si="9"/>
        <v>391.36838</v>
      </c>
      <c r="J27" s="35">
        <f t="shared" si="9"/>
        <v>391.36838</v>
      </c>
      <c r="K27" s="98">
        <f>июль!K27</f>
        <v>75.65394</v>
      </c>
      <c r="L27" s="50">
        <v>0</v>
      </c>
      <c r="M27" s="83">
        <f>M14</f>
        <v>391.36838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8"/>
        <v>467.02232000000004</v>
      </c>
      <c r="F28" s="37">
        <f t="shared" si="8"/>
        <v>467.02232000000004</v>
      </c>
      <c r="G28" s="37">
        <f t="shared" si="8"/>
        <v>467.02232000000004</v>
      </c>
      <c r="H28" s="36">
        <f t="shared" si="9"/>
        <v>391.36838</v>
      </c>
      <c r="I28" s="37">
        <f t="shared" si="9"/>
        <v>391.36838</v>
      </c>
      <c r="J28" s="37">
        <f t="shared" si="9"/>
        <v>391.36838</v>
      </c>
      <c r="K28" s="99">
        <f>K27</f>
        <v>75.65394</v>
      </c>
      <c r="L28" s="51">
        <v>0</v>
      </c>
      <c r="M28" s="84">
        <f>M$27</f>
        <v>391.36838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8"/>
        <v>467.02232000000004</v>
      </c>
      <c r="F29" s="37">
        <f t="shared" si="8"/>
        <v>467.02232000000004</v>
      </c>
      <c r="G29" s="37">
        <f t="shared" si="8"/>
        <v>467.02232000000004</v>
      </c>
      <c r="H29" s="36">
        <f t="shared" si="9"/>
        <v>391.36838</v>
      </c>
      <c r="I29" s="37">
        <f t="shared" si="9"/>
        <v>391.36838</v>
      </c>
      <c r="J29" s="37">
        <f t="shared" si="9"/>
        <v>391.36838</v>
      </c>
      <c r="K29" s="99">
        <f>K27</f>
        <v>75.65394</v>
      </c>
      <c r="L29" s="51">
        <v>0</v>
      </c>
      <c r="M29" s="84">
        <f>M$27</f>
        <v>391.36838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8"/>
        <v>467.02232000000004</v>
      </c>
      <c r="F30" s="17">
        <f t="shared" si="8"/>
        <v>467.02232000000004</v>
      </c>
      <c r="G30" s="17">
        <f t="shared" si="8"/>
        <v>467.02232000000004</v>
      </c>
      <c r="H30" s="38">
        <f t="shared" si="9"/>
        <v>391.36838</v>
      </c>
      <c r="I30" s="17">
        <f t="shared" si="9"/>
        <v>391.36838</v>
      </c>
      <c r="J30" s="17">
        <f t="shared" si="9"/>
        <v>391.36838</v>
      </c>
      <c r="K30" s="100">
        <f>K27</f>
        <v>75.65394</v>
      </c>
      <c r="L30" s="52">
        <v>0</v>
      </c>
      <c r="M30" s="85">
        <f>M$27</f>
        <v>391.36838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1">
        <f>июль!N32</f>
        <v>0.47102</v>
      </c>
      <c r="O32" s="171">
        <f>июль!O32</f>
        <v>0</v>
      </c>
      <c r="P32" s="17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июль!E33</f>
        <v>3.96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июль!E35</f>
        <v>2.77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4.309729999999999</v>
      </c>
      <c r="F6" s="26">
        <f t="shared" si="0"/>
        <v>4.09676</v>
      </c>
      <c r="G6" s="26">
        <f t="shared" si="0"/>
        <v>3.9258999999999995</v>
      </c>
      <c r="H6" s="24">
        <f aca="true" t="shared" si="1" ref="H6:J21">$L6+$M6+N6</f>
        <v>2.11987</v>
      </c>
      <c r="I6" s="26">
        <f t="shared" si="1"/>
        <v>1.9069</v>
      </c>
      <c r="J6" s="28">
        <f t="shared" si="1"/>
        <v>1.73604</v>
      </c>
      <c r="K6" s="63">
        <f>январь!K6</f>
        <v>2.18986</v>
      </c>
      <c r="L6" s="71">
        <v>0.00316</v>
      </c>
      <c r="M6" s="71">
        <v>1.54097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5.17168</v>
      </c>
      <c r="R6" s="39">
        <f t="shared" si="2"/>
        <v>4.91611</v>
      </c>
      <c r="S6" s="39">
        <f t="shared" si="2"/>
        <v>4.71108</v>
      </c>
      <c r="T6" s="39">
        <f>M6/январь!M6</f>
        <v>1.0429506399279869</v>
      </c>
      <c r="W6" s="11">
        <f>M6/август!M6</f>
        <v>0.9939241094176304</v>
      </c>
    </row>
    <row r="7" spans="1:20" ht="12.75" customHeight="1">
      <c r="A7" s="134"/>
      <c r="B7" s="134"/>
      <c r="C7" s="16" t="s">
        <v>1</v>
      </c>
      <c r="D7" s="137"/>
      <c r="E7" s="27">
        <f t="shared" si="0"/>
        <v>4.470619999999999</v>
      </c>
      <c r="F7" s="25">
        <f t="shared" si="0"/>
        <v>4.25765</v>
      </c>
      <c r="G7" s="25">
        <f t="shared" si="0"/>
        <v>4.08679</v>
      </c>
      <c r="H7" s="27">
        <f t="shared" si="1"/>
        <v>2.11987</v>
      </c>
      <c r="I7" s="25">
        <f t="shared" si="1"/>
        <v>1.9069</v>
      </c>
      <c r="J7" s="29">
        <f t="shared" si="1"/>
        <v>1.73604</v>
      </c>
      <c r="K7" s="64">
        <f>январь!K7</f>
        <v>2.35075</v>
      </c>
      <c r="L7" s="48">
        <f>L6</f>
        <v>0.00316</v>
      </c>
      <c r="M7" s="48">
        <f>M6</f>
        <v>1.54097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5.36474</v>
      </c>
      <c r="R7" s="39">
        <f t="shared" si="2"/>
        <v>5.10918</v>
      </c>
      <c r="S7" s="39">
        <f t="shared" si="2"/>
        <v>4.90415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4.96315</v>
      </c>
      <c r="F8" s="25">
        <f t="shared" si="0"/>
        <v>4.75018</v>
      </c>
      <c r="G8" s="25">
        <f t="shared" si="0"/>
        <v>4.57932</v>
      </c>
      <c r="H8" s="27">
        <f t="shared" si="1"/>
        <v>2.11987</v>
      </c>
      <c r="I8" s="25">
        <f t="shared" si="1"/>
        <v>1.9069</v>
      </c>
      <c r="J8" s="29">
        <f t="shared" si="1"/>
        <v>1.73604</v>
      </c>
      <c r="K8" s="64">
        <f>январь!K8</f>
        <v>2.84328</v>
      </c>
      <c r="L8" s="48">
        <f>L6</f>
        <v>0.00316</v>
      </c>
      <c r="M8" s="48">
        <f>M6</f>
        <v>1.54097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5.95578</v>
      </c>
      <c r="R8" s="39">
        <f t="shared" si="2"/>
        <v>5.70022</v>
      </c>
      <c r="S8" s="39">
        <f t="shared" si="2"/>
        <v>5.49518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5.77337</v>
      </c>
      <c r="F9" s="31">
        <f t="shared" si="0"/>
        <v>5.5604000000000005</v>
      </c>
      <c r="G9" s="31">
        <f t="shared" si="0"/>
        <v>5.38954</v>
      </c>
      <c r="H9" s="30">
        <f t="shared" si="1"/>
        <v>2.11987</v>
      </c>
      <c r="I9" s="31">
        <f t="shared" si="1"/>
        <v>1.9069</v>
      </c>
      <c r="J9" s="32">
        <f t="shared" si="1"/>
        <v>1.73604</v>
      </c>
      <c r="K9" s="65">
        <f>январь!K9</f>
        <v>3.6535</v>
      </c>
      <c r="L9" s="49">
        <f>L6</f>
        <v>0.00316</v>
      </c>
      <c r="M9" s="49">
        <f>M6</f>
        <v>1.54097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6.92804</v>
      </c>
      <c r="R9" s="39">
        <f t="shared" si="2"/>
        <v>6.67248</v>
      </c>
      <c r="S9" s="39">
        <f t="shared" si="2"/>
        <v>6.46745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1.59552</v>
      </c>
      <c r="F10" s="26">
        <f t="shared" si="0"/>
        <v>1.38255</v>
      </c>
      <c r="G10" s="26">
        <f t="shared" si="0"/>
        <v>1.21169</v>
      </c>
      <c r="H10" s="24">
        <f t="shared" si="1"/>
        <v>1.45403</v>
      </c>
      <c r="I10" s="26">
        <f t="shared" si="1"/>
        <v>1.24106</v>
      </c>
      <c r="J10" s="28">
        <f t="shared" si="1"/>
        <v>1.0702</v>
      </c>
      <c r="K10" s="63">
        <f>январь!K10</f>
        <v>0.14149</v>
      </c>
      <c r="L10" s="53">
        <f>L6</f>
        <v>0.00316</v>
      </c>
      <c r="M10" s="71">
        <v>0.87513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1.63483</v>
      </c>
      <c r="F11" s="25">
        <f t="shared" si="0"/>
        <v>1.42186</v>
      </c>
      <c r="G11" s="25">
        <f t="shared" si="0"/>
        <v>1.251</v>
      </c>
      <c r="H11" s="27">
        <f t="shared" si="1"/>
        <v>1.45403</v>
      </c>
      <c r="I11" s="25">
        <f t="shared" si="1"/>
        <v>1.24106</v>
      </c>
      <c r="J11" s="29">
        <f t="shared" si="1"/>
        <v>1.0702</v>
      </c>
      <c r="K11" s="64">
        <f>январь!K11</f>
        <v>0.1808</v>
      </c>
      <c r="L11" s="48">
        <f>L10</f>
        <v>0.00316</v>
      </c>
      <c r="M11" s="48">
        <f>M10</f>
        <v>0.87513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1.8195700000000001</v>
      </c>
      <c r="F12" s="25">
        <f t="shared" si="0"/>
        <v>1.6066</v>
      </c>
      <c r="G12" s="25">
        <f t="shared" si="0"/>
        <v>1.43574</v>
      </c>
      <c r="H12" s="27">
        <f t="shared" si="1"/>
        <v>1.45403</v>
      </c>
      <c r="I12" s="25">
        <f t="shared" si="1"/>
        <v>1.24106</v>
      </c>
      <c r="J12" s="29">
        <f t="shared" si="1"/>
        <v>1.0702</v>
      </c>
      <c r="K12" s="64">
        <f>январь!K12</f>
        <v>0.36554</v>
      </c>
      <c r="L12" s="48">
        <f>L10</f>
        <v>0.00316</v>
      </c>
      <c r="M12" s="48">
        <f>M10</f>
        <v>0.87513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1.9872800000000002</v>
      </c>
      <c r="F13" s="31">
        <f t="shared" si="0"/>
        <v>1.77431</v>
      </c>
      <c r="G13" s="31">
        <f t="shared" si="0"/>
        <v>1.60345</v>
      </c>
      <c r="H13" s="30">
        <f t="shared" si="1"/>
        <v>1.45403</v>
      </c>
      <c r="I13" s="31">
        <f t="shared" si="1"/>
        <v>1.24106</v>
      </c>
      <c r="J13" s="32">
        <f t="shared" si="1"/>
        <v>1.0702</v>
      </c>
      <c r="K13" s="65">
        <f>январь!K13</f>
        <v>0.53325</v>
      </c>
      <c r="L13" s="49">
        <f>L10</f>
        <v>0.00316</v>
      </c>
      <c r="M13" s="49">
        <f>M10</f>
        <v>0.87513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394.22705</v>
      </c>
      <c r="F14" s="35">
        <f t="shared" si="0"/>
        <v>394.22705</v>
      </c>
      <c r="G14" s="35">
        <f t="shared" si="0"/>
        <v>394.22705</v>
      </c>
      <c r="H14" s="34">
        <f t="shared" si="1"/>
        <v>394.22705</v>
      </c>
      <c r="I14" s="35">
        <f t="shared" si="1"/>
        <v>394.22705</v>
      </c>
      <c r="J14" s="103">
        <f t="shared" si="1"/>
        <v>394.22705</v>
      </c>
      <c r="K14" s="66">
        <f>январь!K14</f>
        <v>0</v>
      </c>
      <c r="L14" s="50">
        <v>0</v>
      </c>
      <c r="M14" s="72">
        <v>394.22705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394.22705</v>
      </c>
      <c r="F15" s="37">
        <f t="shared" si="0"/>
        <v>394.22705</v>
      </c>
      <c r="G15" s="37">
        <f t="shared" si="0"/>
        <v>394.22705</v>
      </c>
      <c r="H15" s="36">
        <f t="shared" si="1"/>
        <v>394.22705</v>
      </c>
      <c r="I15" s="37">
        <f t="shared" si="1"/>
        <v>394.22705</v>
      </c>
      <c r="J15" s="104">
        <f t="shared" si="1"/>
        <v>394.22705</v>
      </c>
      <c r="K15" s="67">
        <f>январь!K15</f>
        <v>0</v>
      </c>
      <c r="L15" s="51">
        <v>0</v>
      </c>
      <c r="M15" s="55">
        <f aca="true" t="shared" si="3" ref="M15:M21">M$14</f>
        <v>394.22705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394.22705</v>
      </c>
      <c r="F16" s="37">
        <f t="shared" si="0"/>
        <v>394.22705</v>
      </c>
      <c r="G16" s="37">
        <f t="shared" si="0"/>
        <v>394.22705</v>
      </c>
      <c r="H16" s="36">
        <f t="shared" si="1"/>
        <v>394.22705</v>
      </c>
      <c r="I16" s="37">
        <f t="shared" si="1"/>
        <v>394.22705</v>
      </c>
      <c r="J16" s="104">
        <f t="shared" si="1"/>
        <v>394.22705</v>
      </c>
      <c r="K16" s="67">
        <f>январь!K16</f>
        <v>0</v>
      </c>
      <c r="L16" s="51">
        <v>0</v>
      </c>
      <c r="M16" s="55">
        <f t="shared" si="3"/>
        <v>394.22705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394.22705</v>
      </c>
      <c r="F17" s="17">
        <f t="shared" si="0"/>
        <v>394.22705</v>
      </c>
      <c r="G17" s="17">
        <f t="shared" si="0"/>
        <v>394.22705</v>
      </c>
      <c r="H17" s="38">
        <f t="shared" si="1"/>
        <v>394.22705</v>
      </c>
      <c r="I17" s="17">
        <f t="shared" si="1"/>
        <v>394.22705</v>
      </c>
      <c r="J17" s="105">
        <f t="shared" si="1"/>
        <v>394.22705</v>
      </c>
      <c r="K17" s="68">
        <f>январь!K17</f>
        <v>0</v>
      </c>
      <c r="L17" s="52">
        <v>0</v>
      </c>
      <c r="M17" s="56">
        <f t="shared" si="3"/>
        <v>394.22705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1423.40201</v>
      </c>
      <c r="F18" s="35">
        <f t="shared" si="0"/>
        <v>1423.40201</v>
      </c>
      <c r="G18" s="35">
        <f t="shared" si="0"/>
        <v>1423.40201</v>
      </c>
      <c r="H18" s="34">
        <f t="shared" si="1"/>
        <v>394.22705</v>
      </c>
      <c r="I18" s="35">
        <f t="shared" si="1"/>
        <v>394.22705</v>
      </c>
      <c r="J18" s="103">
        <f t="shared" si="1"/>
        <v>394.22705</v>
      </c>
      <c r="K18" s="69">
        <f>январь!K18</f>
        <v>1029.17496</v>
      </c>
      <c r="L18" s="50">
        <v>0</v>
      </c>
      <c r="M18" s="54">
        <f t="shared" si="3"/>
        <v>394.22705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1607.3596499999999</v>
      </c>
      <c r="F19" s="37">
        <f t="shared" si="0"/>
        <v>1607.3596499999999</v>
      </c>
      <c r="G19" s="37">
        <f t="shared" si="0"/>
        <v>1607.3596499999999</v>
      </c>
      <c r="H19" s="36">
        <f t="shared" si="1"/>
        <v>394.22705</v>
      </c>
      <c r="I19" s="37">
        <f t="shared" si="1"/>
        <v>394.22705</v>
      </c>
      <c r="J19" s="104">
        <f t="shared" si="1"/>
        <v>394.22705</v>
      </c>
      <c r="K19" s="70">
        <f>январь!K19</f>
        <v>1213.1326</v>
      </c>
      <c r="L19" s="51">
        <v>0</v>
      </c>
      <c r="M19" s="55">
        <f t="shared" si="3"/>
        <v>394.22705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1773.214</v>
      </c>
      <c r="F20" s="37">
        <f t="shared" si="0"/>
        <v>1773.214</v>
      </c>
      <c r="G20" s="37">
        <f t="shared" si="0"/>
        <v>1773.214</v>
      </c>
      <c r="H20" s="36">
        <f t="shared" si="1"/>
        <v>394.22705</v>
      </c>
      <c r="I20" s="37">
        <f t="shared" si="1"/>
        <v>394.22705</v>
      </c>
      <c r="J20" s="104">
        <f t="shared" si="1"/>
        <v>394.22705</v>
      </c>
      <c r="K20" s="70">
        <f>январь!K20</f>
        <v>1378.98695</v>
      </c>
      <c r="L20" s="51">
        <v>0</v>
      </c>
      <c r="M20" s="55">
        <f t="shared" si="3"/>
        <v>394.22705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1511.24995</v>
      </c>
      <c r="F21" s="37">
        <f t="shared" si="0"/>
        <v>1511.24995</v>
      </c>
      <c r="G21" s="37">
        <f t="shared" si="0"/>
        <v>1511.24995</v>
      </c>
      <c r="H21" s="38">
        <f t="shared" si="1"/>
        <v>394.22705</v>
      </c>
      <c r="I21" s="17">
        <f t="shared" si="1"/>
        <v>394.22705</v>
      </c>
      <c r="J21" s="105">
        <f t="shared" si="1"/>
        <v>394.22705</v>
      </c>
      <c r="K21" s="70">
        <f>январь!K21</f>
        <v>1117.0229</v>
      </c>
      <c r="L21" s="51">
        <v>0</v>
      </c>
      <c r="M21" s="55">
        <f t="shared" si="3"/>
        <v>394.22705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4" ref="E23:G30">$K23+$L23+$M23+N23</f>
        <v>3.91978</v>
      </c>
      <c r="F23" s="26">
        <f t="shared" si="4"/>
        <v>3.7068099999999995</v>
      </c>
      <c r="G23" s="26">
        <f t="shared" si="4"/>
        <v>3.5359499999999997</v>
      </c>
      <c r="H23" s="24">
        <f aca="true" t="shared" si="5" ref="H23:J30">$L23+$M23+N23</f>
        <v>1.45403</v>
      </c>
      <c r="I23" s="26">
        <f t="shared" si="5"/>
        <v>1.24106</v>
      </c>
      <c r="J23" s="95">
        <f t="shared" si="5"/>
        <v>1.0702</v>
      </c>
      <c r="K23" s="113">
        <f>'[2]Услуги по передаче'!$F$9/1000</f>
        <v>2.46575</v>
      </c>
      <c r="L23" s="53">
        <f>L6</f>
        <v>0.00316</v>
      </c>
      <c r="M23" s="78">
        <f>M10</f>
        <v>0.87513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4"/>
        <v>3.91978</v>
      </c>
      <c r="F24" s="25">
        <f t="shared" si="4"/>
        <v>3.7068099999999995</v>
      </c>
      <c r="G24" s="25">
        <f t="shared" si="4"/>
        <v>3.5359499999999997</v>
      </c>
      <c r="H24" s="27">
        <f t="shared" si="5"/>
        <v>1.45403</v>
      </c>
      <c r="I24" s="25">
        <f t="shared" si="5"/>
        <v>1.24106</v>
      </c>
      <c r="J24" s="96">
        <f t="shared" si="5"/>
        <v>1.0702</v>
      </c>
      <c r="K24" s="79">
        <f>K$23</f>
        <v>2.46575</v>
      </c>
      <c r="L24" s="48">
        <f>L23</f>
        <v>0.00316</v>
      </c>
      <c r="M24" s="80">
        <f>M23</f>
        <v>0.87513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4"/>
        <v>3.91978</v>
      </c>
      <c r="F25" s="25">
        <f t="shared" si="4"/>
        <v>3.7068099999999995</v>
      </c>
      <c r="G25" s="25">
        <f t="shared" si="4"/>
        <v>3.5359499999999997</v>
      </c>
      <c r="H25" s="27">
        <f t="shared" si="5"/>
        <v>1.45403</v>
      </c>
      <c r="I25" s="25">
        <f t="shared" si="5"/>
        <v>1.24106</v>
      </c>
      <c r="J25" s="96">
        <f t="shared" si="5"/>
        <v>1.0702</v>
      </c>
      <c r="K25" s="79">
        <f>K$23</f>
        <v>2.46575</v>
      </c>
      <c r="L25" s="48">
        <f>L23</f>
        <v>0.00316</v>
      </c>
      <c r="M25" s="80">
        <f>M23</f>
        <v>0.87513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4"/>
        <v>3.91978</v>
      </c>
      <c r="F26" s="31">
        <f t="shared" si="4"/>
        <v>3.7068099999999995</v>
      </c>
      <c r="G26" s="31">
        <f t="shared" si="4"/>
        <v>3.5359499999999997</v>
      </c>
      <c r="H26" s="30">
        <f t="shared" si="5"/>
        <v>1.45403</v>
      </c>
      <c r="I26" s="31">
        <f t="shared" si="5"/>
        <v>1.24106</v>
      </c>
      <c r="J26" s="97">
        <f t="shared" si="5"/>
        <v>1.0702</v>
      </c>
      <c r="K26" s="81">
        <f>K$23</f>
        <v>2.46575</v>
      </c>
      <c r="L26" s="49">
        <f>L23</f>
        <v>0.00316</v>
      </c>
      <c r="M26" s="82">
        <f>M23</f>
        <v>0.87513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465.91771</v>
      </c>
      <c r="F27" s="35">
        <f t="shared" si="4"/>
        <v>465.91771</v>
      </c>
      <c r="G27" s="35">
        <f t="shared" si="4"/>
        <v>465.91771</v>
      </c>
      <c r="H27" s="34">
        <f t="shared" si="5"/>
        <v>394.22705</v>
      </c>
      <c r="I27" s="35">
        <f t="shared" si="5"/>
        <v>394.22705</v>
      </c>
      <c r="J27" s="35">
        <f t="shared" si="5"/>
        <v>394.22705</v>
      </c>
      <c r="K27" s="98">
        <f>январь!K27</f>
        <v>71.69066</v>
      </c>
      <c r="L27" s="50">
        <v>0</v>
      </c>
      <c r="M27" s="83">
        <f>M14</f>
        <v>394.22705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465.91771</v>
      </c>
      <c r="F28" s="37">
        <f t="shared" si="4"/>
        <v>465.91771</v>
      </c>
      <c r="G28" s="37">
        <f t="shared" si="4"/>
        <v>465.91771</v>
      </c>
      <c r="H28" s="36">
        <f t="shared" si="5"/>
        <v>394.22705</v>
      </c>
      <c r="I28" s="37">
        <f t="shared" si="5"/>
        <v>394.22705</v>
      </c>
      <c r="J28" s="37">
        <f t="shared" si="5"/>
        <v>394.22705</v>
      </c>
      <c r="K28" s="99">
        <f>K27</f>
        <v>71.69066</v>
      </c>
      <c r="L28" s="51">
        <v>0</v>
      </c>
      <c r="M28" s="84">
        <f>M$27</f>
        <v>394.22705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465.91771</v>
      </c>
      <c r="F29" s="37">
        <f t="shared" si="4"/>
        <v>465.91771</v>
      </c>
      <c r="G29" s="37">
        <f t="shared" si="4"/>
        <v>465.91771</v>
      </c>
      <c r="H29" s="36">
        <f t="shared" si="5"/>
        <v>394.22705</v>
      </c>
      <c r="I29" s="37">
        <f t="shared" si="5"/>
        <v>394.22705</v>
      </c>
      <c r="J29" s="37">
        <f t="shared" si="5"/>
        <v>394.22705</v>
      </c>
      <c r="K29" s="99">
        <f>K27</f>
        <v>71.69066</v>
      </c>
      <c r="L29" s="51">
        <v>0</v>
      </c>
      <c r="M29" s="84">
        <f>M$27</f>
        <v>394.22705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465.91771</v>
      </c>
      <c r="F30" s="17">
        <f t="shared" si="4"/>
        <v>465.91771</v>
      </c>
      <c r="G30" s="17">
        <f t="shared" si="4"/>
        <v>465.91771</v>
      </c>
      <c r="H30" s="38">
        <f t="shared" si="5"/>
        <v>394.22705</v>
      </c>
      <c r="I30" s="17">
        <f t="shared" si="5"/>
        <v>394.22705</v>
      </c>
      <c r="J30" s="17">
        <f t="shared" si="5"/>
        <v>394.22705</v>
      </c>
      <c r="K30" s="100">
        <f>K27</f>
        <v>71.69066</v>
      </c>
      <c r="L30" s="52">
        <v>0</v>
      </c>
      <c r="M30" s="85">
        <f>M$27</f>
        <v>394.22705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1">
        <f>январь!N32</f>
        <v>0.47102</v>
      </c>
      <c r="O32" s="171">
        <f>июль!O32</f>
        <v>0</v>
      </c>
      <c r="P32" s="17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январь!E33</f>
        <v>3.78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январь!E35</f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4.234929999999999</v>
      </c>
      <c r="F6" s="26">
        <f t="shared" si="0"/>
        <v>4.02196</v>
      </c>
      <c r="G6" s="26">
        <f t="shared" si="0"/>
        <v>3.8510999999999997</v>
      </c>
      <c r="H6" s="24">
        <f aca="true" t="shared" si="1" ref="H6:J21">$L6+$M6+N6</f>
        <v>2.04507</v>
      </c>
      <c r="I6" s="26">
        <f t="shared" si="1"/>
        <v>1.8320999999999998</v>
      </c>
      <c r="J6" s="28">
        <f t="shared" si="1"/>
        <v>1.6612399999999998</v>
      </c>
      <c r="K6" s="63">
        <f>январь!K6</f>
        <v>2.18986</v>
      </c>
      <c r="L6" s="71">
        <v>0.00307</v>
      </c>
      <c r="M6" s="71">
        <v>1.46626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5.08192</v>
      </c>
      <c r="R6" s="39">
        <f t="shared" si="2"/>
        <v>4.82635</v>
      </c>
      <c r="S6" s="39">
        <f t="shared" si="2"/>
        <v>4.62132</v>
      </c>
      <c r="T6" s="39">
        <f>M6/январь!M6</f>
        <v>0.9923858383361194</v>
      </c>
      <c r="W6" s="11">
        <f>M6/август!M6</f>
        <v>0.9457362341088371</v>
      </c>
    </row>
    <row r="7" spans="1:20" ht="12.75" customHeight="1">
      <c r="A7" s="134"/>
      <c r="B7" s="134"/>
      <c r="C7" s="16" t="s">
        <v>1</v>
      </c>
      <c r="D7" s="137"/>
      <c r="E7" s="27">
        <f t="shared" si="0"/>
        <v>4.39582</v>
      </c>
      <c r="F7" s="25">
        <f t="shared" si="0"/>
        <v>4.18285</v>
      </c>
      <c r="G7" s="25">
        <f t="shared" si="0"/>
        <v>4.01199</v>
      </c>
      <c r="H7" s="27">
        <f t="shared" si="1"/>
        <v>2.04507</v>
      </c>
      <c r="I7" s="25">
        <f t="shared" si="1"/>
        <v>1.8320999999999998</v>
      </c>
      <c r="J7" s="29">
        <f t="shared" si="1"/>
        <v>1.6612399999999998</v>
      </c>
      <c r="K7" s="64">
        <f>январь!K7</f>
        <v>2.35075</v>
      </c>
      <c r="L7" s="48">
        <f>L6</f>
        <v>0.00307</v>
      </c>
      <c r="M7" s="48">
        <f>M6</f>
        <v>1.46626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5.27498</v>
      </c>
      <c r="R7" s="39">
        <f t="shared" si="2"/>
        <v>5.01942</v>
      </c>
      <c r="S7" s="39">
        <f t="shared" si="2"/>
        <v>4.81439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4.88835</v>
      </c>
      <c r="F8" s="25">
        <f t="shared" si="0"/>
        <v>4.6753800000000005</v>
      </c>
      <c r="G8" s="25">
        <f t="shared" si="0"/>
        <v>4.50452</v>
      </c>
      <c r="H8" s="27">
        <f t="shared" si="1"/>
        <v>2.04507</v>
      </c>
      <c r="I8" s="25">
        <f t="shared" si="1"/>
        <v>1.8320999999999998</v>
      </c>
      <c r="J8" s="29">
        <f t="shared" si="1"/>
        <v>1.6612399999999998</v>
      </c>
      <c r="K8" s="64">
        <f>январь!K8</f>
        <v>2.84328</v>
      </c>
      <c r="L8" s="48">
        <f>L6</f>
        <v>0.00307</v>
      </c>
      <c r="M8" s="48">
        <f>M6</f>
        <v>1.46626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5.86602</v>
      </c>
      <c r="R8" s="39">
        <f t="shared" si="2"/>
        <v>5.61046</v>
      </c>
      <c r="S8" s="39">
        <f t="shared" si="2"/>
        <v>5.40542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5.69857</v>
      </c>
      <c r="F9" s="31">
        <f t="shared" si="0"/>
        <v>5.485600000000001</v>
      </c>
      <c r="G9" s="31">
        <f t="shared" si="0"/>
        <v>5.3147400000000005</v>
      </c>
      <c r="H9" s="30">
        <f t="shared" si="1"/>
        <v>2.04507</v>
      </c>
      <c r="I9" s="31">
        <f t="shared" si="1"/>
        <v>1.8320999999999998</v>
      </c>
      <c r="J9" s="32">
        <f t="shared" si="1"/>
        <v>1.6612399999999998</v>
      </c>
      <c r="K9" s="65">
        <f>январь!K9</f>
        <v>3.6535</v>
      </c>
      <c r="L9" s="49">
        <f>L6</f>
        <v>0.00307</v>
      </c>
      <c r="M9" s="49">
        <f>M6</f>
        <v>1.46626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6.83828</v>
      </c>
      <c r="R9" s="39">
        <f t="shared" si="2"/>
        <v>6.58272</v>
      </c>
      <c r="S9" s="39">
        <f t="shared" si="2"/>
        <v>6.37769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1.57069</v>
      </c>
      <c r="F10" s="26">
        <f t="shared" si="0"/>
        <v>1.35772</v>
      </c>
      <c r="G10" s="26">
        <f t="shared" si="0"/>
        <v>1.18686</v>
      </c>
      <c r="H10" s="24">
        <f t="shared" si="1"/>
        <v>1.4292</v>
      </c>
      <c r="I10" s="26">
        <f t="shared" si="1"/>
        <v>1.21623</v>
      </c>
      <c r="J10" s="28">
        <f t="shared" si="1"/>
        <v>1.04537</v>
      </c>
      <c r="K10" s="63">
        <f>январь!K10</f>
        <v>0.14149</v>
      </c>
      <c r="L10" s="53">
        <f>L6</f>
        <v>0.00307</v>
      </c>
      <c r="M10" s="71">
        <v>0.85039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1.6099999999999999</v>
      </c>
      <c r="F11" s="25">
        <f t="shared" si="0"/>
        <v>1.39703</v>
      </c>
      <c r="G11" s="25">
        <f t="shared" si="0"/>
        <v>1.22617</v>
      </c>
      <c r="H11" s="27">
        <f t="shared" si="1"/>
        <v>1.4292</v>
      </c>
      <c r="I11" s="25">
        <f t="shared" si="1"/>
        <v>1.21623</v>
      </c>
      <c r="J11" s="29">
        <f t="shared" si="1"/>
        <v>1.04537</v>
      </c>
      <c r="K11" s="64">
        <f>январь!K11</f>
        <v>0.1808</v>
      </c>
      <c r="L11" s="48">
        <f>L10</f>
        <v>0.00307</v>
      </c>
      <c r="M11" s="48">
        <f>M10</f>
        <v>0.85039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1.79474</v>
      </c>
      <c r="F12" s="25">
        <f t="shared" si="0"/>
        <v>1.58177</v>
      </c>
      <c r="G12" s="25">
        <f t="shared" si="0"/>
        <v>1.4109099999999999</v>
      </c>
      <c r="H12" s="27">
        <f t="shared" si="1"/>
        <v>1.4292</v>
      </c>
      <c r="I12" s="25">
        <f t="shared" si="1"/>
        <v>1.21623</v>
      </c>
      <c r="J12" s="29">
        <f t="shared" si="1"/>
        <v>1.04537</v>
      </c>
      <c r="K12" s="64">
        <f>январь!K12</f>
        <v>0.36554</v>
      </c>
      <c r="L12" s="48">
        <f>L10</f>
        <v>0.00307</v>
      </c>
      <c r="M12" s="48">
        <f>M10</f>
        <v>0.85039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1.96245</v>
      </c>
      <c r="F13" s="31">
        <f t="shared" si="0"/>
        <v>1.74948</v>
      </c>
      <c r="G13" s="31">
        <f t="shared" si="0"/>
        <v>1.57862</v>
      </c>
      <c r="H13" s="30">
        <f t="shared" si="1"/>
        <v>1.4292</v>
      </c>
      <c r="I13" s="31">
        <f t="shared" si="1"/>
        <v>1.21623</v>
      </c>
      <c r="J13" s="32">
        <f t="shared" si="1"/>
        <v>1.04537</v>
      </c>
      <c r="K13" s="65">
        <f>январь!K13</f>
        <v>0.53325</v>
      </c>
      <c r="L13" s="49">
        <f>L10</f>
        <v>0.00307</v>
      </c>
      <c r="M13" s="49">
        <f>M10</f>
        <v>0.85039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388.67411</v>
      </c>
      <c r="F14" s="35">
        <f t="shared" si="0"/>
        <v>388.67411</v>
      </c>
      <c r="G14" s="35">
        <f t="shared" si="0"/>
        <v>388.67411</v>
      </c>
      <c r="H14" s="34">
        <f t="shared" si="1"/>
        <v>388.67411</v>
      </c>
      <c r="I14" s="35">
        <f t="shared" si="1"/>
        <v>388.67411</v>
      </c>
      <c r="J14" s="103">
        <f t="shared" si="1"/>
        <v>388.67411</v>
      </c>
      <c r="K14" s="66">
        <f>январь!K14</f>
        <v>0</v>
      </c>
      <c r="L14" s="50">
        <v>0</v>
      </c>
      <c r="M14" s="72">
        <v>388.67411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388.67411</v>
      </c>
      <c r="F15" s="37">
        <f t="shared" si="0"/>
        <v>388.67411</v>
      </c>
      <c r="G15" s="37">
        <f t="shared" si="0"/>
        <v>388.67411</v>
      </c>
      <c r="H15" s="36">
        <f t="shared" si="1"/>
        <v>388.67411</v>
      </c>
      <c r="I15" s="37">
        <f t="shared" si="1"/>
        <v>388.67411</v>
      </c>
      <c r="J15" s="104">
        <f t="shared" si="1"/>
        <v>388.67411</v>
      </c>
      <c r="K15" s="67">
        <f>январь!K15</f>
        <v>0</v>
      </c>
      <c r="L15" s="51">
        <v>0</v>
      </c>
      <c r="M15" s="55">
        <f aca="true" t="shared" si="3" ref="M15:M21">M$14</f>
        <v>388.67411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388.67411</v>
      </c>
      <c r="F16" s="37">
        <f t="shared" si="0"/>
        <v>388.67411</v>
      </c>
      <c r="G16" s="37">
        <f t="shared" si="0"/>
        <v>388.67411</v>
      </c>
      <c r="H16" s="36">
        <f t="shared" si="1"/>
        <v>388.67411</v>
      </c>
      <c r="I16" s="37">
        <f t="shared" si="1"/>
        <v>388.67411</v>
      </c>
      <c r="J16" s="104">
        <f t="shared" si="1"/>
        <v>388.67411</v>
      </c>
      <c r="K16" s="67">
        <f>январь!K16</f>
        <v>0</v>
      </c>
      <c r="L16" s="51">
        <v>0</v>
      </c>
      <c r="M16" s="55">
        <f t="shared" si="3"/>
        <v>388.67411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388.67411</v>
      </c>
      <c r="F17" s="17">
        <f t="shared" si="0"/>
        <v>388.67411</v>
      </c>
      <c r="G17" s="17">
        <f t="shared" si="0"/>
        <v>388.67411</v>
      </c>
      <c r="H17" s="38">
        <f t="shared" si="1"/>
        <v>388.67411</v>
      </c>
      <c r="I17" s="17">
        <f t="shared" si="1"/>
        <v>388.67411</v>
      </c>
      <c r="J17" s="105">
        <f t="shared" si="1"/>
        <v>388.67411</v>
      </c>
      <c r="K17" s="68">
        <f>январь!K17</f>
        <v>0</v>
      </c>
      <c r="L17" s="52">
        <v>0</v>
      </c>
      <c r="M17" s="56">
        <f t="shared" si="3"/>
        <v>388.67411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1417.84907</v>
      </c>
      <c r="F18" s="35">
        <f t="shared" si="0"/>
        <v>1417.84907</v>
      </c>
      <c r="G18" s="35">
        <f t="shared" si="0"/>
        <v>1417.84907</v>
      </c>
      <c r="H18" s="34">
        <f t="shared" si="1"/>
        <v>388.67411</v>
      </c>
      <c r="I18" s="35">
        <f t="shared" si="1"/>
        <v>388.67411</v>
      </c>
      <c r="J18" s="103">
        <f t="shared" si="1"/>
        <v>388.67411</v>
      </c>
      <c r="K18" s="69">
        <f>январь!K18</f>
        <v>1029.17496</v>
      </c>
      <c r="L18" s="50">
        <v>0</v>
      </c>
      <c r="M18" s="54">
        <f t="shared" si="3"/>
        <v>388.67411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1601.8067099999998</v>
      </c>
      <c r="F19" s="37">
        <f t="shared" si="0"/>
        <v>1601.8067099999998</v>
      </c>
      <c r="G19" s="37">
        <f t="shared" si="0"/>
        <v>1601.8067099999998</v>
      </c>
      <c r="H19" s="36">
        <f t="shared" si="1"/>
        <v>388.67411</v>
      </c>
      <c r="I19" s="37">
        <f t="shared" si="1"/>
        <v>388.67411</v>
      </c>
      <c r="J19" s="104">
        <f t="shared" si="1"/>
        <v>388.67411</v>
      </c>
      <c r="K19" s="70">
        <f>январь!K19</f>
        <v>1213.1326</v>
      </c>
      <c r="L19" s="51">
        <v>0</v>
      </c>
      <c r="M19" s="55">
        <f t="shared" si="3"/>
        <v>388.67411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1767.66106</v>
      </c>
      <c r="F20" s="37">
        <f t="shared" si="0"/>
        <v>1767.66106</v>
      </c>
      <c r="G20" s="37">
        <f t="shared" si="0"/>
        <v>1767.66106</v>
      </c>
      <c r="H20" s="36">
        <f t="shared" si="1"/>
        <v>388.67411</v>
      </c>
      <c r="I20" s="37">
        <f t="shared" si="1"/>
        <v>388.67411</v>
      </c>
      <c r="J20" s="104">
        <f t="shared" si="1"/>
        <v>388.67411</v>
      </c>
      <c r="K20" s="70">
        <f>январь!K20</f>
        <v>1378.98695</v>
      </c>
      <c r="L20" s="51">
        <v>0</v>
      </c>
      <c r="M20" s="55">
        <f t="shared" si="3"/>
        <v>388.67411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1505.6970099999999</v>
      </c>
      <c r="F21" s="37">
        <f t="shared" si="0"/>
        <v>1505.6970099999999</v>
      </c>
      <c r="G21" s="37">
        <f t="shared" si="0"/>
        <v>1505.6970099999999</v>
      </c>
      <c r="H21" s="38">
        <f t="shared" si="1"/>
        <v>388.67411</v>
      </c>
      <c r="I21" s="17">
        <f t="shared" si="1"/>
        <v>388.67411</v>
      </c>
      <c r="J21" s="105">
        <f t="shared" si="1"/>
        <v>388.67411</v>
      </c>
      <c r="K21" s="70">
        <f>январь!K21</f>
        <v>1117.0229</v>
      </c>
      <c r="L21" s="51">
        <v>0</v>
      </c>
      <c r="M21" s="55">
        <f t="shared" si="3"/>
        <v>388.67411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4" ref="E23:G30">$K23+$L23+$M23+N23</f>
        <v>3.97107</v>
      </c>
      <c r="F23" s="26">
        <f t="shared" si="4"/>
        <v>3.7580999999999998</v>
      </c>
      <c r="G23" s="26">
        <f t="shared" si="4"/>
        <v>3.58724</v>
      </c>
      <c r="H23" s="24">
        <f aca="true" t="shared" si="5" ref="H23:J30">$L23+$M23+N23</f>
        <v>1.4292</v>
      </c>
      <c r="I23" s="26">
        <f t="shared" si="5"/>
        <v>1.21623</v>
      </c>
      <c r="J23" s="95">
        <f t="shared" si="5"/>
        <v>1.04537</v>
      </c>
      <c r="K23" s="113">
        <f>'[3]Услуги по передаче'!$F$9/1000</f>
        <v>2.54187</v>
      </c>
      <c r="L23" s="53">
        <f>L6</f>
        <v>0.00307</v>
      </c>
      <c r="M23" s="78">
        <f>M10</f>
        <v>0.85039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4"/>
        <v>3.97107</v>
      </c>
      <c r="F24" s="25">
        <f t="shared" si="4"/>
        <v>3.7580999999999998</v>
      </c>
      <c r="G24" s="25">
        <f t="shared" si="4"/>
        <v>3.58724</v>
      </c>
      <c r="H24" s="27">
        <f t="shared" si="5"/>
        <v>1.4292</v>
      </c>
      <c r="I24" s="25">
        <f t="shared" si="5"/>
        <v>1.21623</v>
      </c>
      <c r="J24" s="96">
        <f t="shared" si="5"/>
        <v>1.04537</v>
      </c>
      <c r="K24" s="79">
        <f>K$23</f>
        <v>2.54187</v>
      </c>
      <c r="L24" s="48">
        <f>L23</f>
        <v>0.00307</v>
      </c>
      <c r="M24" s="80">
        <f>M23</f>
        <v>0.85039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4"/>
        <v>3.97107</v>
      </c>
      <c r="F25" s="25">
        <f t="shared" si="4"/>
        <v>3.7580999999999998</v>
      </c>
      <c r="G25" s="25">
        <f t="shared" si="4"/>
        <v>3.58724</v>
      </c>
      <c r="H25" s="27">
        <f t="shared" si="5"/>
        <v>1.4292</v>
      </c>
      <c r="I25" s="25">
        <f t="shared" si="5"/>
        <v>1.21623</v>
      </c>
      <c r="J25" s="96">
        <f t="shared" si="5"/>
        <v>1.04537</v>
      </c>
      <c r="K25" s="79">
        <f>K$23</f>
        <v>2.54187</v>
      </c>
      <c r="L25" s="48">
        <f>L23</f>
        <v>0.00307</v>
      </c>
      <c r="M25" s="80">
        <f>M23</f>
        <v>0.85039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4"/>
        <v>3.97107</v>
      </c>
      <c r="F26" s="31">
        <f t="shared" si="4"/>
        <v>3.7580999999999998</v>
      </c>
      <c r="G26" s="31">
        <f t="shared" si="4"/>
        <v>3.58724</v>
      </c>
      <c r="H26" s="30">
        <f t="shared" si="5"/>
        <v>1.4292</v>
      </c>
      <c r="I26" s="31">
        <f t="shared" si="5"/>
        <v>1.21623</v>
      </c>
      <c r="J26" s="97">
        <f t="shared" si="5"/>
        <v>1.04537</v>
      </c>
      <c r="K26" s="81">
        <f>K$23</f>
        <v>2.54187</v>
      </c>
      <c r="L26" s="49">
        <f>L23</f>
        <v>0.00307</v>
      </c>
      <c r="M26" s="82">
        <f>M23</f>
        <v>0.85039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460.36476999999996</v>
      </c>
      <c r="F27" s="35">
        <f t="shared" si="4"/>
        <v>460.36476999999996</v>
      </c>
      <c r="G27" s="35">
        <f t="shared" si="4"/>
        <v>460.36476999999996</v>
      </c>
      <c r="H27" s="34">
        <f t="shared" si="5"/>
        <v>388.67411</v>
      </c>
      <c r="I27" s="35">
        <f t="shared" si="5"/>
        <v>388.67411</v>
      </c>
      <c r="J27" s="35">
        <f t="shared" si="5"/>
        <v>388.67411</v>
      </c>
      <c r="K27" s="98">
        <f>январь!K27</f>
        <v>71.69066</v>
      </c>
      <c r="L27" s="50">
        <v>0</v>
      </c>
      <c r="M27" s="83">
        <f>M14</f>
        <v>388.67411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460.36476999999996</v>
      </c>
      <c r="F28" s="37">
        <f t="shared" si="4"/>
        <v>460.36476999999996</v>
      </c>
      <c r="G28" s="37">
        <f t="shared" si="4"/>
        <v>460.36476999999996</v>
      </c>
      <c r="H28" s="36">
        <f t="shared" si="5"/>
        <v>388.67411</v>
      </c>
      <c r="I28" s="37">
        <f t="shared" si="5"/>
        <v>388.67411</v>
      </c>
      <c r="J28" s="37">
        <f t="shared" si="5"/>
        <v>388.67411</v>
      </c>
      <c r="K28" s="99">
        <f>K27</f>
        <v>71.69066</v>
      </c>
      <c r="L28" s="51">
        <v>0</v>
      </c>
      <c r="M28" s="84">
        <f>M$27</f>
        <v>388.67411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460.36476999999996</v>
      </c>
      <c r="F29" s="37">
        <f t="shared" si="4"/>
        <v>460.36476999999996</v>
      </c>
      <c r="G29" s="37">
        <f t="shared" si="4"/>
        <v>460.36476999999996</v>
      </c>
      <c r="H29" s="36">
        <f t="shared" si="5"/>
        <v>388.67411</v>
      </c>
      <c r="I29" s="37">
        <f t="shared" si="5"/>
        <v>388.67411</v>
      </c>
      <c r="J29" s="37">
        <f t="shared" si="5"/>
        <v>388.67411</v>
      </c>
      <c r="K29" s="99">
        <f>K27</f>
        <v>71.69066</v>
      </c>
      <c r="L29" s="51">
        <v>0</v>
      </c>
      <c r="M29" s="84">
        <f>M$27</f>
        <v>388.67411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460.36476999999996</v>
      </c>
      <c r="F30" s="17">
        <f t="shared" si="4"/>
        <v>460.36476999999996</v>
      </c>
      <c r="G30" s="17">
        <f t="shared" si="4"/>
        <v>460.36476999999996</v>
      </c>
      <c r="H30" s="38">
        <f t="shared" si="5"/>
        <v>388.67411</v>
      </c>
      <c r="I30" s="17">
        <f t="shared" si="5"/>
        <v>388.67411</v>
      </c>
      <c r="J30" s="17">
        <f t="shared" si="5"/>
        <v>388.67411</v>
      </c>
      <c r="K30" s="100">
        <f>K27</f>
        <v>71.69066</v>
      </c>
      <c r="L30" s="52">
        <v>0</v>
      </c>
      <c r="M30" s="85">
        <f>M$27</f>
        <v>388.67411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1">
        <f>январь!N32</f>
        <v>0.47102</v>
      </c>
      <c r="O32" s="171">
        <f>июль!O32</f>
        <v>0</v>
      </c>
      <c r="P32" s="17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январь!E33</f>
        <v>3.78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январь!E35</f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2:G32"/>
    <mergeCell ref="H32:J32"/>
    <mergeCell ref="N32:P32"/>
    <mergeCell ref="E33:G33"/>
    <mergeCell ref="N33:P33"/>
    <mergeCell ref="E34:G34"/>
    <mergeCell ref="H34:J34"/>
    <mergeCell ref="N34:P34"/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4.269209999999999</v>
      </c>
      <c r="F6" s="26">
        <f t="shared" si="0"/>
        <v>4.05624</v>
      </c>
      <c r="G6" s="26">
        <f t="shared" si="0"/>
        <v>3.8853799999999996</v>
      </c>
      <c r="H6" s="24">
        <f aca="true" t="shared" si="1" ref="H6:J21">$L6+$M6+N6</f>
        <v>2.07935</v>
      </c>
      <c r="I6" s="26">
        <f t="shared" si="1"/>
        <v>1.86638</v>
      </c>
      <c r="J6" s="28">
        <f t="shared" si="1"/>
        <v>1.69552</v>
      </c>
      <c r="K6" s="63">
        <f>январь!K6</f>
        <v>2.18986</v>
      </c>
      <c r="L6" s="71">
        <v>0.00332</v>
      </c>
      <c r="M6" s="71">
        <v>1.50029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5.12305</v>
      </c>
      <c r="R6" s="39">
        <f t="shared" si="2"/>
        <v>4.86749</v>
      </c>
      <c r="S6" s="39">
        <f t="shared" si="2"/>
        <v>4.66246</v>
      </c>
      <c r="T6" s="39">
        <f>M6/январь!M6</f>
        <v>1.015417831351395</v>
      </c>
      <c r="W6" s="11">
        <f>M6/август!M6</f>
        <v>0.9676855500873973</v>
      </c>
    </row>
    <row r="7" spans="1:20" ht="12.75" customHeight="1">
      <c r="A7" s="134"/>
      <c r="B7" s="134"/>
      <c r="C7" s="16" t="s">
        <v>1</v>
      </c>
      <c r="D7" s="137"/>
      <c r="E7" s="27">
        <f t="shared" si="0"/>
        <v>4.4300999999999995</v>
      </c>
      <c r="F7" s="25">
        <f t="shared" si="0"/>
        <v>4.21713</v>
      </c>
      <c r="G7" s="25">
        <f t="shared" si="0"/>
        <v>4.04627</v>
      </c>
      <c r="H7" s="27">
        <f t="shared" si="1"/>
        <v>2.07935</v>
      </c>
      <c r="I7" s="25">
        <f t="shared" si="1"/>
        <v>1.86638</v>
      </c>
      <c r="J7" s="29">
        <f t="shared" si="1"/>
        <v>1.69552</v>
      </c>
      <c r="K7" s="64">
        <f>январь!K7</f>
        <v>2.35075</v>
      </c>
      <c r="L7" s="48">
        <f>L6</f>
        <v>0.00332</v>
      </c>
      <c r="M7" s="48">
        <f>M6</f>
        <v>1.50029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5.31612</v>
      </c>
      <c r="R7" s="39">
        <f t="shared" si="2"/>
        <v>5.06056</v>
      </c>
      <c r="S7" s="39">
        <f t="shared" si="2"/>
        <v>4.85552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4.92263</v>
      </c>
      <c r="F8" s="25">
        <f t="shared" si="0"/>
        <v>4.70966</v>
      </c>
      <c r="G8" s="25">
        <f t="shared" si="0"/>
        <v>4.5388</v>
      </c>
      <c r="H8" s="27">
        <f t="shared" si="1"/>
        <v>2.07935</v>
      </c>
      <c r="I8" s="25">
        <f t="shared" si="1"/>
        <v>1.86638</v>
      </c>
      <c r="J8" s="29">
        <f t="shared" si="1"/>
        <v>1.69552</v>
      </c>
      <c r="K8" s="64">
        <f>январь!K8</f>
        <v>2.84328</v>
      </c>
      <c r="L8" s="48">
        <f>L6</f>
        <v>0.00332</v>
      </c>
      <c r="M8" s="48">
        <f>M6</f>
        <v>1.50029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5.90716</v>
      </c>
      <c r="R8" s="39">
        <f t="shared" si="2"/>
        <v>5.65159</v>
      </c>
      <c r="S8" s="39">
        <f t="shared" si="2"/>
        <v>5.44656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>$K9+$L9+$M9+N9</f>
        <v>5.73285</v>
      </c>
      <c r="F9" s="31">
        <f t="shared" si="0"/>
        <v>5.519880000000001</v>
      </c>
      <c r="G9" s="31">
        <f t="shared" si="0"/>
        <v>5.34902</v>
      </c>
      <c r="H9" s="30">
        <f t="shared" si="1"/>
        <v>2.07935</v>
      </c>
      <c r="I9" s="31">
        <f t="shared" si="1"/>
        <v>1.86638</v>
      </c>
      <c r="J9" s="32">
        <f t="shared" si="1"/>
        <v>1.69552</v>
      </c>
      <c r="K9" s="65">
        <f>январь!K9</f>
        <v>3.6535</v>
      </c>
      <c r="L9" s="49">
        <f>L6</f>
        <v>0.00332</v>
      </c>
      <c r="M9" s="49">
        <f>M6</f>
        <v>1.50029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6.87942</v>
      </c>
      <c r="R9" s="39">
        <f t="shared" si="2"/>
        <v>6.62386</v>
      </c>
      <c r="S9" s="39">
        <f t="shared" si="2"/>
        <v>6.41882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1.5744799999999999</v>
      </c>
      <c r="F10" s="26">
        <f t="shared" si="0"/>
        <v>1.36151</v>
      </c>
      <c r="G10" s="26">
        <f t="shared" si="0"/>
        <v>1.19065</v>
      </c>
      <c r="H10" s="24">
        <f t="shared" si="1"/>
        <v>1.43299</v>
      </c>
      <c r="I10" s="26">
        <f t="shared" si="1"/>
        <v>1.2200199999999999</v>
      </c>
      <c r="J10" s="28">
        <f t="shared" si="1"/>
        <v>1.0491599999999999</v>
      </c>
      <c r="K10" s="63">
        <f>январь!K10</f>
        <v>0.14149</v>
      </c>
      <c r="L10" s="53">
        <f>L6</f>
        <v>0.00332</v>
      </c>
      <c r="M10" s="71">
        <v>0.85393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1.6137899999999998</v>
      </c>
      <c r="F11" s="25">
        <f t="shared" si="0"/>
        <v>1.40082</v>
      </c>
      <c r="G11" s="25">
        <f t="shared" si="0"/>
        <v>1.22996</v>
      </c>
      <c r="H11" s="27">
        <f t="shared" si="1"/>
        <v>1.43299</v>
      </c>
      <c r="I11" s="25">
        <f t="shared" si="1"/>
        <v>1.2200199999999999</v>
      </c>
      <c r="J11" s="29">
        <f t="shared" si="1"/>
        <v>1.0491599999999999</v>
      </c>
      <c r="K11" s="64">
        <f>январь!K11</f>
        <v>0.1808</v>
      </c>
      <c r="L11" s="48">
        <f>L10</f>
        <v>0.00332</v>
      </c>
      <c r="M11" s="48">
        <f>M10</f>
        <v>0.85393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1.79853</v>
      </c>
      <c r="F12" s="25">
        <f t="shared" si="0"/>
        <v>1.5855599999999999</v>
      </c>
      <c r="G12" s="25">
        <f t="shared" si="0"/>
        <v>1.4146999999999998</v>
      </c>
      <c r="H12" s="27">
        <f t="shared" si="1"/>
        <v>1.43299</v>
      </c>
      <c r="I12" s="25">
        <f t="shared" si="1"/>
        <v>1.2200199999999999</v>
      </c>
      <c r="J12" s="29">
        <f t="shared" si="1"/>
        <v>1.0491599999999999</v>
      </c>
      <c r="K12" s="64">
        <f>январь!K12</f>
        <v>0.36554</v>
      </c>
      <c r="L12" s="48">
        <f>L10</f>
        <v>0.00332</v>
      </c>
      <c r="M12" s="48">
        <f>M10</f>
        <v>0.85393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1.96624</v>
      </c>
      <c r="F13" s="31">
        <f t="shared" si="0"/>
        <v>1.7532699999999999</v>
      </c>
      <c r="G13" s="31">
        <f t="shared" si="0"/>
        <v>1.5824099999999999</v>
      </c>
      <c r="H13" s="30">
        <f t="shared" si="1"/>
        <v>1.43299</v>
      </c>
      <c r="I13" s="31">
        <f t="shared" si="1"/>
        <v>1.2200199999999999</v>
      </c>
      <c r="J13" s="32">
        <f t="shared" si="1"/>
        <v>1.0491599999999999</v>
      </c>
      <c r="K13" s="65">
        <f>январь!K13</f>
        <v>0.53325</v>
      </c>
      <c r="L13" s="49">
        <f>L10</f>
        <v>0.00332</v>
      </c>
      <c r="M13" s="49">
        <f>M10</f>
        <v>0.85393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1424.07994</v>
      </c>
      <c r="F18" s="35">
        <f t="shared" si="0"/>
        <v>1424.07994</v>
      </c>
      <c r="G18" s="35">
        <f t="shared" si="0"/>
        <v>1424.07994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1029.17496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1608.03758</v>
      </c>
      <c r="F19" s="37">
        <f t="shared" si="0"/>
        <v>1608.03758</v>
      </c>
      <c r="G19" s="37">
        <f t="shared" si="0"/>
        <v>1608.03758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1213.1326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1773.89193</v>
      </c>
      <c r="F20" s="37">
        <f t="shared" si="0"/>
        <v>1773.89193</v>
      </c>
      <c r="G20" s="37">
        <f t="shared" si="0"/>
        <v>1773.89193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1378.98695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1511.92788</v>
      </c>
      <c r="F21" s="37">
        <f t="shared" si="0"/>
        <v>1511.92788</v>
      </c>
      <c r="G21" s="37">
        <f t="shared" si="0"/>
        <v>1511.92788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1117.0229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4" ref="E23:G30">$K23+$L23+$M23+N23</f>
        <v>3.70854</v>
      </c>
      <c r="F23" s="26">
        <f t="shared" si="4"/>
        <v>3.49557</v>
      </c>
      <c r="G23" s="26">
        <f t="shared" si="4"/>
        <v>3.32471</v>
      </c>
      <c r="H23" s="24">
        <f aca="true" t="shared" si="5" ref="H23:J30">$L23+$M23+N23</f>
        <v>1.43299</v>
      </c>
      <c r="I23" s="26">
        <f t="shared" si="5"/>
        <v>1.2200199999999999</v>
      </c>
      <c r="J23" s="95">
        <f t="shared" si="5"/>
        <v>1.0491599999999999</v>
      </c>
      <c r="K23" s="113">
        <f>'[4]Услуги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4"/>
        <v>3.70854</v>
      </c>
      <c r="F24" s="25">
        <f t="shared" si="4"/>
        <v>3.49557</v>
      </c>
      <c r="G24" s="25">
        <f t="shared" si="4"/>
        <v>3.32471</v>
      </c>
      <c r="H24" s="27">
        <f t="shared" si="5"/>
        <v>1.43299</v>
      </c>
      <c r="I24" s="25">
        <f t="shared" si="5"/>
        <v>1.2200199999999999</v>
      </c>
      <c r="J24" s="96">
        <f t="shared" si="5"/>
        <v>1.0491599999999999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4"/>
        <v>3.70854</v>
      </c>
      <c r="F25" s="25">
        <f t="shared" si="4"/>
        <v>3.49557</v>
      </c>
      <c r="G25" s="25">
        <f t="shared" si="4"/>
        <v>3.32471</v>
      </c>
      <c r="H25" s="27">
        <f t="shared" si="5"/>
        <v>1.43299</v>
      </c>
      <c r="I25" s="25">
        <f t="shared" si="5"/>
        <v>1.2200199999999999</v>
      </c>
      <c r="J25" s="96">
        <f t="shared" si="5"/>
        <v>1.0491599999999999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4"/>
        <v>3.70854</v>
      </c>
      <c r="F26" s="31">
        <f t="shared" si="4"/>
        <v>3.49557</v>
      </c>
      <c r="G26" s="31">
        <f t="shared" si="4"/>
        <v>3.32471</v>
      </c>
      <c r="H26" s="30">
        <f t="shared" si="5"/>
        <v>1.43299</v>
      </c>
      <c r="I26" s="31">
        <f t="shared" si="5"/>
        <v>1.2200199999999999</v>
      </c>
      <c r="J26" s="97">
        <f t="shared" si="5"/>
        <v>1.0491599999999999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466.59564</v>
      </c>
      <c r="F27" s="35">
        <f t="shared" si="4"/>
        <v>466.59564</v>
      </c>
      <c r="G27" s="35">
        <f t="shared" si="4"/>
        <v>466.59564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71.69066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466.59564</v>
      </c>
      <c r="F28" s="37">
        <f t="shared" si="4"/>
        <v>466.59564</v>
      </c>
      <c r="G28" s="37">
        <f t="shared" si="4"/>
        <v>466.59564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71.69066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466.59564</v>
      </c>
      <c r="F29" s="37">
        <f t="shared" si="4"/>
        <v>466.59564</v>
      </c>
      <c r="G29" s="37">
        <f t="shared" si="4"/>
        <v>466.59564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71.69066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466.59564</v>
      </c>
      <c r="F30" s="17">
        <f t="shared" si="4"/>
        <v>466.59564</v>
      </c>
      <c r="G30" s="17">
        <f t="shared" si="4"/>
        <v>466.59564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71.69066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1">
        <f>январь!N32</f>
        <v>0.47102</v>
      </c>
      <c r="O32" s="171">
        <f>июль!O32</f>
        <v>0</v>
      </c>
      <c r="P32" s="17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январь!E33</f>
        <v>3.78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январь!E35</f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A10:A13"/>
    <mergeCell ref="B10:B13"/>
    <mergeCell ref="D10:D13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4.24721</v>
      </c>
      <c r="F6" s="26">
        <f t="shared" si="0"/>
        <v>4.03424</v>
      </c>
      <c r="G6" s="26">
        <f t="shared" si="0"/>
        <v>3.86338</v>
      </c>
      <c r="H6" s="24">
        <f aca="true" t="shared" si="1" ref="H6:J21">$L6+$M6+N6</f>
        <v>2.05735</v>
      </c>
      <c r="I6" s="26">
        <f t="shared" si="1"/>
        <v>1.8443800000000001</v>
      </c>
      <c r="J6" s="28">
        <f t="shared" si="1"/>
        <v>1.6735200000000001</v>
      </c>
      <c r="K6" s="63">
        <f>январь!K6</f>
        <v>2.18986</v>
      </c>
      <c r="L6" s="71">
        <v>0.00336</v>
      </c>
      <c r="M6" s="71">
        <v>1.47825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5.09665</v>
      </c>
      <c r="R6" s="39">
        <f t="shared" si="2"/>
        <v>4.84109</v>
      </c>
      <c r="S6" s="39">
        <f t="shared" si="2"/>
        <v>4.63606</v>
      </c>
      <c r="T6" s="39">
        <f>M6/январь!M6</f>
        <v>1.0005008426338908</v>
      </c>
      <c r="W6" s="11">
        <f>M6/август!M6</f>
        <v>0.9534697721218532</v>
      </c>
    </row>
    <row r="7" spans="1:20" ht="12.75" customHeight="1">
      <c r="A7" s="134"/>
      <c r="B7" s="134"/>
      <c r="C7" s="16" t="s">
        <v>1</v>
      </c>
      <c r="D7" s="137"/>
      <c r="E7" s="27">
        <f t="shared" si="0"/>
        <v>4.4081</v>
      </c>
      <c r="F7" s="25">
        <f t="shared" si="0"/>
        <v>4.19513</v>
      </c>
      <c r="G7" s="25">
        <f t="shared" si="0"/>
        <v>4.02427</v>
      </c>
      <c r="H7" s="27">
        <f t="shared" si="1"/>
        <v>2.05735</v>
      </c>
      <c r="I7" s="25">
        <f t="shared" si="1"/>
        <v>1.8443800000000001</v>
      </c>
      <c r="J7" s="29">
        <f t="shared" si="1"/>
        <v>1.6735200000000001</v>
      </c>
      <c r="K7" s="64">
        <f>январь!K7</f>
        <v>2.35075</v>
      </c>
      <c r="L7" s="48">
        <f>L6</f>
        <v>0.00336</v>
      </c>
      <c r="M7" s="48">
        <f>M6</f>
        <v>1.47825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5.28972</v>
      </c>
      <c r="R7" s="39">
        <f t="shared" si="2"/>
        <v>5.03416</v>
      </c>
      <c r="S7" s="39">
        <f t="shared" si="2"/>
        <v>4.82912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4.90063</v>
      </c>
      <c r="F8" s="25">
        <f t="shared" si="0"/>
        <v>4.68766</v>
      </c>
      <c r="G8" s="25">
        <f t="shared" si="0"/>
        <v>4.5168</v>
      </c>
      <c r="H8" s="27">
        <f t="shared" si="1"/>
        <v>2.05735</v>
      </c>
      <c r="I8" s="25">
        <f t="shared" si="1"/>
        <v>1.8443800000000001</v>
      </c>
      <c r="J8" s="29">
        <f t="shared" si="1"/>
        <v>1.6735200000000001</v>
      </c>
      <c r="K8" s="64">
        <f>январь!K8</f>
        <v>2.84328</v>
      </c>
      <c r="L8" s="48">
        <f>L6</f>
        <v>0.00336</v>
      </c>
      <c r="M8" s="48">
        <f>M6</f>
        <v>1.47825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5.88076</v>
      </c>
      <c r="R8" s="39">
        <f t="shared" si="2"/>
        <v>5.62519</v>
      </c>
      <c r="S8" s="39">
        <f t="shared" si="2"/>
        <v>5.42016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5.71085</v>
      </c>
      <c r="F9" s="31">
        <f t="shared" si="0"/>
        <v>5.49788</v>
      </c>
      <c r="G9" s="31">
        <f t="shared" si="0"/>
        <v>5.32702</v>
      </c>
      <c r="H9" s="30">
        <f t="shared" si="1"/>
        <v>2.05735</v>
      </c>
      <c r="I9" s="31">
        <f t="shared" si="1"/>
        <v>1.8443800000000001</v>
      </c>
      <c r="J9" s="32">
        <f t="shared" si="1"/>
        <v>1.6735200000000001</v>
      </c>
      <c r="K9" s="65">
        <f>январь!K9</f>
        <v>3.6535</v>
      </c>
      <c r="L9" s="49">
        <f>L6</f>
        <v>0.00336</v>
      </c>
      <c r="M9" s="49">
        <f>M6</f>
        <v>1.47825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6.85302</v>
      </c>
      <c r="R9" s="39">
        <f t="shared" si="2"/>
        <v>6.59746</v>
      </c>
      <c r="S9" s="39">
        <f t="shared" si="2"/>
        <v>6.39242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1.53959</v>
      </c>
      <c r="F10" s="26">
        <f t="shared" si="0"/>
        <v>1.32662</v>
      </c>
      <c r="G10" s="26">
        <f t="shared" si="0"/>
        <v>1.15576</v>
      </c>
      <c r="H10" s="24">
        <f t="shared" si="1"/>
        <v>1.3981</v>
      </c>
      <c r="I10" s="26">
        <f t="shared" si="1"/>
        <v>1.18513</v>
      </c>
      <c r="J10" s="28">
        <f t="shared" si="1"/>
        <v>1.01427</v>
      </c>
      <c r="K10" s="63">
        <f>январь!K10</f>
        <v>0.14149</v>
      </c>
      <c r="L10" s="53">
        <f>L6</f>
        <v>0.00336</v>
      </c>
      <c r="M10" s="71">
        <v>0.819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1.5789</v>
      </c>
      <c r="F11" s="25">
        <f t="shared" si="0"/>
        <v>1.3659299999999999</v>
      </c>
      <c r="G11" s="25">
        <f t="shared" si="0"/>
        <v>1.1950699999999999</v>
      </c>
      <c r="H11" s="27">
        <f t="shared" si="1"/>
        <v>1.3981</v>
      </c>
      <c r="I11" s="25">
        <f t="shared" si="1"/>
        <v>1.18513</v>
      </c>
      <c r="J11" s="29">
        <f t="shared" si="1"/>
        <v>1.01427</v>
      </c>
      <c r="K11" s="64">
        <f>январь!K11</f>
        <v>0.1808</v>
      </c>
      <c r="L11" s="48">
        <f>L10</f>
        <v>0.00336</v>
      </c>
      <c r="M11" s="48">
        <f>M10</f>
        <v>0.819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1.76364</v>
      </c>
      <c r="F12" s="25">
        <f t="shared" si="0"/>
        <v>1.55067</v>
      </c>
      <c r="G12" s="25">
        <f t="shared" si="0"/>
        <v>1.37981</v>
      </c>
      <c r="H12" s="27">
        <f t="shared" si="1"/>
        <v>1.3981</v>
      </c>
      <c r="I12" s="25">
        <f t="shared" si="1"/>
        <v>1.18513</v>
      </c>
      <c r="J12" s="29">
        <f t="shared" si="1"/>
        <v>1.01427</v>
      </c>
      <c r="K12" s="64">
        <f>январь!K12</f>
        <v>0.36554</v>
      </c>
      <c r="L12" s="48">
        <f>L10</f>
        <v>0.00336</v>
      </c>
      <c r="M12" s="48">
        <f>M10</f>
        <v>0.819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1.9313500000000001</v>
      </c>
      <c r="F13" s="31">
        <f t="shared" si="0"/>
        <v>1.71838</v>
      </c>
      <c r="G13" s="31">
        <f t="shared" si="0"/>
        <v>1.54752</v>
      </c>
      <c r="H13" s="30">
        <f t="shared" si="1"/>
        <v>1.3981</v>
      </c>
      <c r="I13" s="31">
        <f t="shared" si="1"/>
        <v>1.18513</v>
      </c>
      <c r="J13" s="32">
        <f t="shared" si="1"/>
        <v>1.01427</v>
      </c>
      <c r="K13" s="65">
        <f>январь!K13</f>
        <v>0.53325</v>
      </c>
      <c r="L13" s="49">
        <f>L10</f>
        <v>0.00336</v>
      </c>
      <c r="M13" s="49">
        <f>M10</f>
        <v>0.819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1440.55457</v>
      </c>
      <c r="F18" s="35">
        <f t="shared" si="0"/>
        <v>1440.55457</v>
      </c>
      <c r="G18" s="35">
        <f t="shared" si="0"/>
        <v>1440.55457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1029.17496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1624.5122099999999</v>
      </c>
      <c r="F19" s="37">
        <f t="shared" si="0"/>
        <v>1624.5122099999999</v>
      </c>
      <c r="G19" s="37">
        <f t="shared" si="0"/>
        <v>1624.5122099999999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1213.1326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1790.36656</v>
      </c>
      <c r="F20" s="37">
        <f t="shared" si="0"/>
        <v>1790.36656</v>
      </c>
      <c r="G20" s="37">
        <f t="shared" si="0"/>
        <v>1790.36656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1378.98695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1528.40251</v>
      </c>
      <c r="F21" s="37">
        <f t="shared" si="0"/>
        <v>1528.40251</v>
      </c>
      <c r="G21" s="37">
        <f t="shared" si="0"/>
        <v>1528.40251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1117.0229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>
        <f aca="true" t="shared" si="4" ref="E23:G30">$K23+$L23+$M23+N23</f>
        <v>4.507569999999999</v>
      </c>
      <c r="F23" s="26">
        <f t="shared" si="4"/>
        <v>4.2946</v>
      </c>
      <c r="G23" s="26">
        <f t="shared" si="4"/>
        <v>4.12374</v>
      </c>
      <c r="H23" s="24">
        <f aca="true" t="shared" si="5" ref="H23:J30">$L23+$M23+N23</f>
        <v>1.3981</v>
      </c>
      <c r="I23" s="26">
        <f t="shared" si="5"/>
        <v>1.18513</v>
      </c>
      <c r="J23" s="95">
        <f t="shared" si="5"/>
        <v>1.01427</v>
      </c>
      <c r="K23" s="113">
        <v>3.10947</v>
      </c>
      <c r="L23" s="53">
        <f>L6</f>
        <v>0.00336</v>
      </c>
      <c r="M23" s="78">
        <f>M10</f>
        <v>0.819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>
        <f t="shared" si="4"/>
        <v>4.507569999999999</v>
      </c>
      <c r="F24" s="25">
        <f t="shared" si="4"/>
        <v>4.2946</v>
      </c>
      <c r="G24" s="25">
        <f t="shared" si="4"/>
        <v>4.12374</v>
      </c>
      <c r="H24" s="27">
        <f t="shared" si="5"/>
        <v>1.3981</v>
      </c>
      <c r="I24" s="25">
        <f t="shared" si="5"/>
        <v>1.18513</v>
      </c>
      <c r="J24" s="96">
        <f t="shared" si="5"/>
        <v>1.01427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>
        <f t="shared" si="4"/>
        <v>4.507569999999999</v>
      </c>
      <c r="F25" s="25">
        <f t="shared" si="4"/>
        <v>4.2946</v>
      </c>
      <c r="G25" s="25">
        <f t="shared" si="4"/>
        <v>4.12374</v>
      </c>
      <c r="H25" s="27">
        <f t="shared" si="5"/>
        <v>1.3981</v>
      </c>
      <c r="I25" s="25">
        <f t="shared" si="5"/>
        <v>1.18513</v>
      </c>
      <c r="J25" s="96">
        <f t="shared" si="5"/>
        <v>1.01427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>
        <f t="shared" si="4"/>
        <v>4.507569999999999</v>
      </c>
      <c r="F26" s="31">
        <f t="shared" si="4"/>
        <v>4.2946</v>
      </c>
      <c r="G26" s="31">
        <f t="shared" si="4"/>
        <v>4.12374</v>
      </c>
      <c r="H26" s="30">
        <f t="shared" si="5"/>
        <v>1.3981</v>
      </c>
      <c r="I26" s="31">
        <f t="shared" si="5"/>
        <v>1.18513</v>
      </c>
      <c r="J26" s="97">
        <f t="shared" si="5"/>
        <v>1.01427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483.07027</v>
      </c>
      <c r="F27" s="35">
        <f t="shared" si="4"/>
        <v>483.07027</v>
      </c>
      <c r="G27" s="35">
        <f t="shared" si="4"/>
        <v>483.07027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71.69066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483.07027</v>
      </c>
      <c r="F28" s="37">
        <f t="shared" si="4"/>
        <v>483.07027</v>
      </c>
      <c r="G28" s="37">
        <f t="shared" si="4"/>
        <v>483.07027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71.69066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483.07027</v>
      </c>
      <c r="F29" s="37">
        <f t="shared" si="4"/>
        <v>483.07027</v>
      </c>
      <c r="G29" s="37">
        <f t="shared" si="4"/>
        <v>483.07027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71.69066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483.07027</v>
      </c>
      <c r="F30" s="17">
        <f t="shared" si="4"/>
        <v>483.07027</v>
      </c>
      <c r="G30" s="17">
        <f t="shared" si="4"/>
        <v>483.07027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71.69066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71">
        <f>январь!N32</f>
        <v>0.47102</v>
      </c>
      <c r="O32" s="171">
        <f>июль!O32</f>
        <v>0</v>
      </c>
      <c r="P32" s="17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январь!E33</f>
        <v>3.78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январь!E35</f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E3:G3"/>
    <mergeCell ref="H3:J3"/>
    <mergeCell ref="K3:K4"/>
    <mergeCell ref="L3:L4"/>
    <mergeCell ref="M3:M4"/>
    <mergeCell ref="N3:P3"/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6" sqref="K6:K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G21">$K6+$L6+$M6+N6</f>
        <v>4.25626</v>
      </c>
      <c r="F6" s="26">
        <f t="shared" si="0"/>
        <v>4.04329</v>
      </c>
      <c r="G6" s="26">
        <f t="shared" si="0"/>
        <v>3.87243</v>
      </c>
      <c r="H6" s="24">
        <f aca="true" t="shared" si="1" ref="H6:J21">$L6+$M6+N6</f>
        <v>2.0664</v>
      </c>
      <c r="I6" s="26">
        <f t="shared" si="1"/>
        <v>1.85343</v>
      </c>
      <c r="J6" s="28">
        <f t="shared" si="1"/>
        <v>1.68257</v>
      </c>
      <c r="K6" s="63">
        <f>январь!K6</f>
        <v>2.18986</v>
      </c>
      <c r="L6" s="71">
        <v>0.003</v>
      </c>
      <c r="M6" s="71">
        <v>1.48766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>ROUND(E6*1.2,5)</f>
        <v>5.10751</v>
      </c>
      <c r="R6" s="39">
        <f aca="true" t="shared" si="2" ref="R6:S9">ROUND(F6*1.2,5)</f>
        <v>4.85195</v>
      </c>
      <c r="S6" s="39">
        <f t="shared" si="2"/>
        <v>4.64692</v>
      </c>
      <c r="T6" s="39">
        <f>M6/январь!M6</f>
        <v>1.0068696658567453</v>
      </c>
      <c r="W6" s="11">
        <f>M6/август!M6</f>
        <v>0.9595392127142203</v>
      </c>
    </row>
    <row r="7" spans="1:20" ht="12.75" customHeight="1">
      <c r="A7" s="134"/>
      <c r="B7" s="134"/>
      <c r="C7" s="16" t="s">
        <v>1</v>
      </c>
      <c r="D7" s="137"/>
      <c r="E7" s="27">
        <f t="shared" si="0"/>
        <v>4.41715</v>
      </c>
      <c r="F7" s="25">
        <f t="shared" si="0"/>
        <v>4.20418</v>
      </c>
      <c r="G7" s="25">
        <f t="shared" si="0"/>
        <v>4.03332</v>
      </c>
      <c r="H7" s="27">
        <f t="shared" si="1"/>
        <v>2.0664</v>
      </c>
      <c r="I7" s="25">
        <f t="shared" si="1"/>
        <v>1.85343</v>
      </c>
      <c r="J7" s="29">
        <f t="shared" si="1"/>
        <v>1.68257</v>
      </c>
      <c r="K7" s="64">
        <f>январь!K7</f>
        <v>2.35075</v>
      </c>
      <c r="L7" s="48">
        <f>L6</f>
        <v>0.003</v>
      </c>
      <c r="M7" s="48">
        <f>M6</f>
        <v>1.48766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>ROUND(E7*1.2,5)</f>
        <v>5.30058</v>
      </c>
      <c r="R7" s="39">
        <f t="shared" si="2"/>
        <v>5.04502</v>
      </c>
      <c r="S7" s="39">
        <f t="shared" si="2"/>
        <v>4.83998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4.90968</v>
      </c>
      <c r="F8" s="25">
        <f t="shared" si="0"/>
        <v>4.69671</v>
      </c>
      <c r="G8" s="25">
        <f t="shared" si="0"/>
        <v>4.52585</v>
      </c>
      <c r="H8" s="27">
        <f t="shared" si="1"/>
        <v>2.0664</v>
      </c>
      <c r="I8" s="25">
        <f t="shared" si="1"/>
        <v>1.85343</v>
      </c>
      <c r="J8" s="29">
        <f t="shared" si="1"/>
        <v>1.68257</v>
      </c>
      <c r="K8" s="64">
        <f>январь!K8</f>
        <v>2.84328</v>
      </c>
      <c r="L8" s="48">
        <f>L6</f>
        <v>0.003</v>
      </c>
      <c r="M8" s="48">
        <f>M6</f>
        <v>1.48766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>ROUND(E8*1.2,5)</f>
        <v>5.89162</v>
      </c>
      <c r="R8" s="39">
        <f t="shared" si="2"/>
        <v>5.63605</v>
      </c>
      <c r="S8" s="39">
        <f t="shared" si="2"/>
        <v>5.43102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5.7199</v>
      </c>
      <c r="F9" s="31">
        <f t="shared" si="0"/>
        <v>5.5069300000000005</v>
      </c>
      <c r="G9" s="31">
        <f t="shared" si="0"/>
        <v>5.33607</v>
      </c>
      <c r="H9" s="30">
        <f t="shared" si="1"/>
        <v>2.0664</v>
      </c>
      <c r="I9" s="31">
        <f t="shared" si="1"/>
        <v>1.85343</v>
      </c>
      <c r="J9" s="32">
        <f t="shared" si="1"/>
        <v>1.68257</v>
      </c>
      <c r="K9" s="65">
        <f>январь!K9</f>
        <v>3.6535</v>
      </c>
      <c r="L9" s="49">
        <f>L6</f>
        <v>0.003</v>
      </c>
      <c r="M9" s="49">
        <f>M6</f>
        <v>1.48766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>ROUND(E9*1.2,5)</f>
        <v>6.86388</v>
      </c>
      <c r="R9" s="39">
        <f t="shared" si="2"/>
        <v>6.60832</v>
      </c>
      <c r="S9" s="39">
        <f t="shared" si="2"/>
        <v>6.40328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1.55661</v>
      </c>
      <c r="F10" s="26">
        <f t="shared" si="0"/>
        <v>1.34364</v>
      </c>
      <c r="G10" s="26">
        <f t="shared" si="0"/>
        <v>1.17278</v>
      </c>
      <c r="H10" s="24">
        <f t="shared" si="1"/>
        <v>1.41512</v>
      </c>
      <c r="I10" s="26">
        <f t="shared" si="1"/>
        <v>1.20215</v>
      </c>
      <c r="J10" s="28">
        <f t="shared" si="1"/>
        <v>1.03129</v>
      </c>
      <c r="K10" s="63">
        <f>январь!K10</f>
        <v>0.14149</v>
      </c>
      <c r="L10" s="53">
        <f>L6</f>
        <v>0.003</v>
      </c>
      <c r="M10" s="71">
        <v>0.83638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1.59592</v>
      </c>
      <c r="F11" s="25">
        <f t="shared" si="0"/>
        <v>1.3829500000000001</v>
      </c>
      <c r="G11" s="25">
        <f t="shared" si="0"/>
        <v>1.2120900000000001</v>
      </c>
      <c r="H11" s="27">
        <f t="shared" si="1"/>
        <v>1.41512</v>
      </c>
      <c r="I11" s="25">
        <f t="shared" si="1"/>
        <v>1.20215</v>
      </c>
      <c r="J11" s="29">
        <f t="shared" si="1"/>
        <v>1.03129</v>
      </c>
      <c r="K11" s="64">
        <f>январь!K11</f>
        <v>0.1808</v>
      </c>
      <c r="L11" s="48">
        <f>L10</f>
        <v>0.003</v>
      </c>
      <c r="M11" s="48">
        <f>M10</f>
        <v>0.83638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1.7806600000000001</v>
      </c>
      <c r="F12" s="25">
        <f t="shared" si="0"/>
        <v>1.56769</v>
      </c>
      <c r="G12" s="25">
        <f t="shared" si="0"/>
        <v>1.39683</v>
      </c>
      <c r="H12" s="27">
        <f t="shared" si="1"/>
        <v>1.41512</v>
      </c>
      <c r="I12" s="25">
        <f t="shared" si="1"/>
        <v>1.20215</v>
      </c>
      <c r="J12" s="29">
        <f t="shared" si="1"/>
        <v>1.03129</v>
      </c>
      <c r="K12" s="64">
        <f>январь!K12</f>
        <v>0.36554</v>
      </c>
      <c r="L12" s="48">
        <f>L10</f>
        <v>0.003</v>
      </c>
      <c r="M12" s="48">
        <f>M10</f>
        <v>0.83638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1.9483700000000002</v>
      </c>
      <c r="F13" s="31">
        <f t="shared" si="0"/>
        <v>1.7354</v>
      </c>
      <c r="G13" s="31">
        <f t="shared" si="0"/>
        <v>1.56454</v>
      </c>
      <c r="H13" s="30">
        <f t="shared" si="1"/>
        <v>1.41512</v>
      </c>
      <c r="I13" s="31">
        <f t="shared" si="1"/>
        <v>1.20215</v>
      </c>
      <c r="J13" s="32">
        <f t="shared" si="1"/>
        <v>1.03129</v>
      </c>
      <c r="K13" s="65">
        <f>январь!K13</f>
        <v>0.53325</v>
      </c>
      <c r="L13" s="49">
        <f>L10</f>
        <v>0.003</v>
      </c>
      <c r="M13" s="49">
        <f>M10</f>
        <v>0.83638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1435.47928</v>
      </c>
      <c r="F18" s="35">
        <f t="shared" si="0"/>
        <v>1435.47928</v>
      </c>
      <c r="G18" s="35">
        <f t="shared" si="0"/>
        <v>1435.47928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1029.17496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1619.4369199999999</v>
      </c>
      <c r="F19" s="37">
        <f t="shared" si="0"/>
        <v>1619.4369199999999</v>
      </c>
      <c r="G19" s="37">
        <f t="shared" si="0"/>
        <v>1619.4369199999999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1213.1326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1785.29127</v>
      </c>
      <c r="F20" s="37">
        <f t="shared" si="0"/>
        <v>1785.29127</v>
      </c>
      <c r="G20" s="37">
        <f t="shared" si="0"/>
        <v>1785.29127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1378.98695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1523.32722</v>
      </c>
      <c r="F21" s="37">
        <f t="shared" si="0"/>
        <v>1523.32722</v>
      </c>
      <c r="G21" s="37">
        <f t="shared" si="0"/>
        <v>1523.32722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1117.0229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1.41512</v>
      </c>
      <c r="I23" s="26">
        <f t="shared" si="5"/>
        <v>1.20215</v>
      </c>
      <c r="J23" s="95">
        <f t="shared" si="5"/>
        <v>1.03129</v>
      </c>
      <c r="K23" s="113" t="s">
        <v>9</v>
      </c>
      <c r="L23" s="53">
        <f>L6</f>
        <v>0.003</v>
      </c>
      <c r="M23" s="78">
        <f>M10</f>
        <v>0.83638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1.41512</v>
      </c>
      <c r="I24" s="25">
        <f t="shared" si="5"/>
        <v>1.20215</v>
      </c>
      <c r="J24" s="96">
        <f t="shared" si="5"/>
        <v>1.03129</v>
      </c>
      <c r="K24" s="79" t="str">
        <f>K$23</f>
        <v>-</v>
      </c>
      <c r="L24" s="48">
        <f>L23</f>
        <v>0.003</v>
      </c>
      <c r="M24" s="80">
        <f>M23</f>
        <v>0.83638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1.41512</v>
      </c>
      <c r="I25" s="25">
        <f t="shared" si="5"/>
        <v>1.20215</v>
      </c>
      <c r="J25" s="96">
        <f t="shared" si="5"/>
        <v>1.03129</v>
      </c>
      <c r="K25" s="79" t="str">
        <f>K$23</f>
        <v>-</v>
      </c>
      <c r="L25" s="48">
        <f>L23</f>
        <v>0.003</v>
      </c>
      <c r="M25" s="80">
        <f>M23</f>
        <v>0.83638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1.41512</v>
      </c>
      <c r="I26" s="31">
        <f t="shared" si="5"/>
        <v>1.20215</v>
      </c>
      <c r="J26" s="97">
        <f t="shared" si="5"/>
        <v>1.03129</v>
      </c>
      <c r="K26" s="81" t="str">
        <f>K$23</f>
        <v>-</v>
      </c>
      <c r="L26" s="49">
        <f>L23</f>
        <v>0.003</v>
      </c>
      <c r="M26" s="82">
        <f>M23</f>
        <v>0.83638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4"/>
        <v>477.99498</v>
      </c>
      <c r="F27" s="35">
        <f t="shared" si="4"/>
        <v>477.99498</v>
      </c>
      <c r="G27" s="35">
        <f t="shared" si="4"/>
        <v>477.99498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71.69066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4"/>
        <v>477.99498</v>
      </c>
      <c r="F28" s="37">
        <f t="shared" si="4"/>
        <v>477.99498</v>
      </c>
      <c r="G28" s="37">
        <f t="shared" si="4"/>
        <v>477.99498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71.69066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4"/>
        <v>477.99498</v>
      </c>
      <c r="F29" s="37">
        <f t="shared" si="4"/>
        <v>477.99498</v>
      </c>
      <c r="G29" s="37">
        <f t="shared" si="4"/>
        <v>477.99498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71.69066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4"/>
        <v>477.99498</v>
      </c>
      <c r="F30" s="17">
        <f t="shared" si="4"/>
        <v>477.99498</v>
      </c>
      <c r="G30" s="17">
        <f t="shared" si="4"/>
        <v>477.99498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71.69066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3.15</v>
      </c>
      <c r="F32" s="167"/>
      <c r="G32" s="151"/>
      <c r="H32" s="168" t="s">
        <v>22</v>
      </c>
      <c r="I32" s="169"/>
      <c r="J32" s="170"/>
      <c r="K32" s="46">
        <f>январь!K32</f>
        <v>1.77916</v>
      </c>
      <c r="L32" s="123">
        <f>январь!L32</f>
        <v>0.00291</v>
      </c>
      <c r="M32" s="3">
        <f>E32-K32-L32-N32</f>
        <v>0.8969099999999999</v>
      </c>
      <c r="N32" s="171">
        <f>январь!N32</f>
        <v>0.47102</v>
      </c>
      <c r="O32" s="171">
        <f>июль!O32</f>
        <v>0</v>
      </c>
      <c r="P32" s="172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январь!E33</f>
        <v>3.78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2.20833</v>
      </c>
      <c r="F34" s="176"/>
      <c r="G34" s="177"/>
      <c r="H34" s="178" t="s">
        <v>22</v>
      </c>
      <c r="I34" s="179"/>
      <c r="J34" s="180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81">
        <f>N32</f>
        <v>0.47102</v>
      </c>
      <c r="O34" s="181"/>
      <c r="P34" s="182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f>январь!E35</f>
        <v>2.65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D32:D33"/>
    <mergeCell ref="E32:G32"/>
    <mergeCell ref="H32:J32"/>
    <mergeCell ref="N32:P32"/>
    <mergeCell ref="N35:P35"/>
    <mergeCell ref="E33:G33"/>
    <mergeCell ref="N33:P33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K16" sqref="K16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3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4.38504</v>
      </c>
      <c r="F6" s="26">
        <f aca="true" t="shared" si="1" ref="F6:F21">$K6+$L6+$M6+O6</f>
        <v>3.96082</v>
      </c>
      <c r="G6" s="26">
        <f aca="true" t="shared" si="2" ref="G6:G21">$K6+$L6+$M6+P6</f>
        <v>3.96082</v>
      </c>
      <c r="H6" s="24">
        <f aca="true" t="shared" si="3" ref="H6:H21">$L6+$M6+N6</f>
        <v>2.12948</v>
      </c>
      <c r="I6" s="26">
        <f aca="true" t="shared" si="4" ref="I6:I21">$L6+$M6+O6</f>
        <v>1.7052600000000002</v>
      </c>
      <c r="J6" s="28">
        <f aca="true" t="shared" si="5" ref="J6:J21">$L6+$M6+P6</f>
        <v>1.7052600000000002</v>
      </c>
      <c r="K6" s="107">
        <v>2.25556</v>
      </c>
      <c r="L6" s="71">
        <v>0.00249</v>
      </c>
      <c r="M6" s="71">
        <v>1.49066</v>
      </c>
      <c r="N6" s="108">
        <v>0.63633</v>
      </c>
      <c r="O6" s="108">
        <v>0.21211</v>
      </c>
      <c r="P6" s="108">
        <v>0.21211</v>
      </c>
      <c r="Q6" s="39">
        <f>ROUND(E6*1.2,5)</f>
        <v>5.26205</v>
      </c>
      <c r="R6" s="39">
        <f aca="true" t="shared" si="6" ref="R6:S9">ROUND(F6*1.2,5)</f>
        <v>4.75298</v>
      </c>
      <c r="S6" s="39">
        <f t="shared" si="6"/>
        <v>4.75298</v>
      </c>
      <c r="T6" s="39"/>
      <c r="U6" s="39"/>
      <c r="V6" s="39"/>
      <c r="W6" s="39"/>
    </row>
    <row r="7" spans="1:24" ht="12.75" customHeight="1">
      <c r="A7" s="134"/>
      <c r="B7" s="134"/>
      <c r="C7" s="16" t="s">
        <v>1</v>
      </c>
      <c r="D7" s="137"/>
      <c r="E7" s="27">
        <f t="shared" si="0"/>
        <v>4.55075</v>
      </c>
      <c r="F7" s="25">
        <f t="shared" si="1"/>
        <v>4.12653</v>
      </c>
      <c r="G7" s="25">
        <f t="shared" si="2"/>
        <v>4.12653</v>
      </c>
      <c r="H7" s="27">
        <f t="shared" si="3"/>
        <v>2.12948</v>
      </c>
      <c r="I7" s="25">
        <f t="shared" si="4"/>
        <v>1.7052600000000002</v>
      </c>
      <c r="J7" s="29">
        <f t="shared" si="5"/>
        <v>1.7052600000000002</v>
      </c>
      <c r="K7" s="108">
        <v>2.42127</v>
      </c>
      <c r="L7" s="48">
        <f>L6</f>
        <v>0.00249</v>
      </c>
      <c r="M7" s="48">
        <f>M6</f>
        <v>1.49066</v>
      </c>
      <c r="N7" s="58">
        <f aca="true" t="shared" si="7" ref="N7:P13">N$6</f>
        <v>0.63633</v>
      </c>
      <c r="O7" s="58">
        <f t="shared" si="7"/>
        <v>0.21211</v>
      </c>
      <c r="P7" s="29">
        <f t="shared" si="7"/>
        <v>0.21211</v>
      </c>
      <c r="Q7" s="39">
        <f>ROUND(E7*1.2,5)</f>
        <v>5.4609</v>
      </c>
      <c r="R7" s="39">
        <f t="shared" si="6"/>
        <v>4.95184</v>
      </c>
      <c r="S7" s="39">
        <f t="shared" si="6"/>
        <v>4.95184</v>
      </c>
      <c r="T7" s="39"/>
      <c r="U7" s="39"/>
      <c r="V7" s="39"/>
      <c r="W7" s="39"/>
      <c r="X7" s="39"/>
    </row>
    <row r="8" spans="1:23" ht="12.75" customHeight="1">
      <c r="A8" s="134"/>
      <c r="B8" s="134"/>
      <c r="C8" s="16" t="s">
        <v>2</v>
      </c>
      <c r="D8" s="137"/>
      <c r="E8" s="27">
        <f t="shared" si="0"/>
        <v>5.05806</v>
      </c>
      <c r="F8" s="25">
        <f t="shared" si="1"/>
        <v>4.63384</v>
      </c>
      <c r="G8" s="25">
        <f t="shared" si="2"/>
        <v>4.63384</v>
      </c>
      <c r="H8" s="27">
        <f t="shared" si="3"/>
        <v>2.12948</v>
      </c>
      <c r="I8" s="25">
        <f t="shared" si="4"/>
        <v>1.7052600000000002</v>
      </c>
      <c r="J8" s="29">
        <f t="shared" si="5"/>
        <v>1.7052600000000002</v>
      </c>
      <c r="K8" s="108">
        <v>2.92858</v>
      </c>
      <c r="L8" s="48">
        <f>L6</f>
        <v>0.00249</v>
      </c>
      <c r="M8" s="48">
        <f>M6</f>
        <v>1.49066</v>
      </c>
      <c r="N8" s="58">
        <f t="shared" si="7"/>
        <v>0.63633</v>
      </c>
      <c r="O8" s="58">
        <f t="shared" si="7"/>
        <v>0.21211</v>
      </c>
      <c r="P8" s="29">
        <f t="shared" si="7"/>
        <v>0.21211</v>
      </c>
      <c r="Q8" s="39">
        <f>ROUND(E8*1.2,5)</f>
        <v>6.06967</v>
      </c>
      <c r="R8" s="39">
        <f t="shared" si="6"/>
        <v>5.56061</v>
      </c>
      <c r="S8" s="39">
        <f t="shared" si="6"/>
        <v>5.56061</v>
      </c>
      <c r="T8" s="39"/>
      <c r="U8" s="39"/>
      <c r="V8" s="39"/>
      <c r="W8" s="39"/>
    </row>
    <row r="9" spans="1:23" ht="12.75" customHeight="1" thickBot="1">
      <c r="A9" s="134"/>
      <c r="B9" s="135"/>
      <c r="C9" s="19" t="s">
        <v>3</v>
      </c>
      <c r="D9" s="137"/>
      <c r="E9" s="30">
        <f t="shared" si="0"/>
        <v>5.89259</v>
      </c>
      <c r="F9" s="31">
        <f t="shared" si="1"/>
        <v>5.46837</v>
      </c>
      <c r="G9" s="31">
        <f t="shared" si="2"/>
        <v>5.46837</v>
      </c>
      <c r="H9" s="30">
        <f t="shared" si="3"/>
        <v>2.12948</v>
      </c>
      <c r="I9" s="31">
        <f t="shared" si="4"/>
        <v>1.7052600000000002</v>
      </c>
      <c r="J9" s="32">
        <f t="shared" si="5"/>
        <v>1.7052600000000002</v>
      </c>
      <c r="K9" s="109">
        <v>3.76311</v>
      </c>
      <c r="L9" s="49">
        <f>L6</f>
        <v>0.00249</v>
      </c>
      <c r="M9" s="49">
        <f>M6</f>
        <v>1.49066</v>
      </c>
      <c r="N9" s="59">
        <f t="shared" si="7"/>
        <v>0.63633</v>
      </c>
      <c r="O9" s="59">
        <f t="shared" si="7"/>
        <v>0.21211</v>
      </c>
      <c r="P9" s="32">
        <f t="shared" si="7"/>
        <v>0.21211</v>
      </c>
      <c r="Q9" s="39">
        <f>ROUND(E9*1.2,5)</f>
        <v>7.07111</v>
      </c>
      <c r="R9" s="39">
        <f t="shared" si="6"/>
        <v>6.56204</v>
      </c>
      <c r="S9" s="39">
        <f t="shared" si="6"/>
        <v>6.56204</v>
      </c>
      <c r="T9" s="39"/>
      <c r="U9" s="39"/>
      <c r="V9" s="39"/>
      <c r="W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1.70024</v>
      </c>
      <c r="F10" s="26">
        <f t="shared" si="1"/>
        <v>1.27602</v>
      </c>
      <c r="G10" s="26">
        <f t="shared" si="2"/>
        <v>1.27602</v>
      </c>
      <c r="H10" s="24">
        <f t="shared" si="3"/>
        <v>1.55083</v>
      </c>
      <c r="I10" s="26">
        <f t="shared" si="4"/>
        <v>1.12661</v>
      </c>
      <c r="J10" s="28">
        <f t="shared" si="5"/>
        <v>1.12661</v>
      </c>
      <c r="K10" s="107">
        <v>0.14941</v>
      </c>
      <c r="L10" s="53">
        <f>L6</f>
        <v>0.00249</v>
      </c>
      <c r="M10" s="71">
        <v>0.91201</v>
      </c>
      <c r="N10" s="57">
        <f t="shared" si="7"/>
        <v>0.63633</v>
      </c>
      <c r="O10" s="57">
        <f t="shared" si="7"/>
        <v>0.21211</v>
      </c>
      <c r="P10" s="28">
        <f t="shared" si="7"/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1.7417500000000001</v>
      </c>
      <c r="F11" s="25">
        <f t="shared" si="1"/>
        <v>1.31753</v>
      </c>
      <c r="G11" s="25">
        <f t="shared" si="2"/>
        <v>1.31753</v>
      </c>
      <c r="H11" s="27">
        <f t="shared" si="3"/>
        <v>1.55083</v>
      </c>
      <c r="I11" s="25">
        <f t="shared" si="4"/>
        <v>1.12661</v>
      </c>
      <c r="J11" s="29">
        <f t="shared" si="5"/>
        <v>1.12661</v>
      </c>
      <c r="K11" s="108">
        <v>0.19092</v>
      </c>
      <c r="L11" s="48">
        <f>L10</f>
        <v>0.00249</v>
      </c>
      <c r="M11" s="48">
        <f>M10</f>
        <v>0.91201</v>
      </c>
      <c r="N11" s="58">
        <f t="shared" si="7"/>
        <v>0.63633</v>
      </c>
      <c r="O11" s="58">
        <f t="shared" si="7"/>
        <v>0.21211</v>
      </c>
      <c r="P11" s="29">
        <f t="shared" si="7"/>
        <v>0.21211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1.9368400000000001</v>
      </c>
      <c r="F12" s="25">
        <f t="shared" si="1"/>
        <v>1.51262</v>
      </c>
      <c r="G12" s="25">
        <f t="shared" si="2"/>
        <v>1.51262</v>
      </c>
      <c r="H12" s="27">
        <f t="shared" si="3"/>
        <v>1.55083</v>
      </c>
      <c r="I12" s="25">
        <f t="shared" si="4"/>
        <v>1.12661</v>
      </c>
      <c r="J12" s="29">
        <f t="shared" si="5"/>
        <v>1.12661</v>
      </c>
      <c r="K12" s="108">
        <v>0.38601</v>
      </c>
      <c r="L12" s="48">
        <f>L10</f>
        <v>0.00249</v>
      </c>
      <c r="M12" s="48">
        <f>M10</f>
        <v>0.91201</v>
      </c>
      <c r="N12" s="58">
        <f t="shared" si="7"/>
        <v>0.63633</v>
      </c>
      <c r="O12" s="58">
        <f t="shared" si="7"/>
        <v>0.21211</v>
      </c>
      <c r="P12" s="29">
        <f t="shared" si="7"/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2.11394</v>
      </c>
      <c r="F13" s="31">
        <f t="shared" si="1"/>
        <v>1.6897199999999999</v>
      </c>
      <c r="G13" s="31">
        <f t="shared" si="2"/>
        <v>1.6897199999999999</v>
      </c>
      <c r="H13" s="30">
        <f t="shared" si="3"/>
        <v>1.55083</v>
      </c>
      <c r="I13" s="31">
        <f t="shared" si="4"/>
        <v>1.12661</v>
      </c>
      <c r="J13" s="32">
        <f t="shared" si="5"/>
        <v>1.12661</v>
      </c>
      <c r="K13" s="109">
        <v>0.56311</v>
      </c>
      <c r="L13" s="49">
        <f>L10</f>
        <v>0.00249</v>
      </c>
      <c r="M13" s="49">
        <f>M10</f>
        <v>0.91201</v>
      </c>
      <c r="N13" s="59">
        <f t="shared" si="7"/>
        <v>0.63633</v>
      </c>
      <c r="O13" s="59">
        <f t="shared" si="7"/>
        <v>0.21211</v>
      </c>
      <c r="P13" s="32">
        <f t="shared" si="7"/>
        <v>0.21211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1450.7749900000001</v>
      </c>
      <c r="F18" s="35">
        <f t="shared" si="1"/>
        <v>1450.7749900000001</v>
      </c>
      <c r="G18" s="35">
        <f t="shared" si="2"/>
        <v>1450.7749900000001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1060.05021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1640.25136</v>
      </c>
      <c r="F19" s="37">
        <f t="shared" si="1"/>
        <v>1640.25136</v>
      </c>
      <c r="G19" s="37">
        <f t="shared" si="2"/>
        <v>1640.25136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1249.52658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1811.08134</v>
      </c>
      <c r="F20" s="37">
        <f t="shared" si="1"/>
        <v>1811.08134</v>
      </c>
      <c r="G20" s="37">
        <f t="shared" si="2"/>
        <v>1811.08134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1420.35656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1541.25837</v>
      </c>
      <c r="F21" s="37">
        <f t="shared" si="1"/>
        <v>1541.25837</v>
      </c>
      <c r="G21" s="37">
        <f t="shared" si="2"/>
        <v>1541.25837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1150.53359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 t="e">
        <f aca="true" t="shared" si="9" ref="E23:G30">$K23+$L23+$M23+N23</f>
        <v>#VALUE!</v>
      </c>
      <c r="F23" s="26" t="e">
        <f t="shared" si="9"/>
        <v>#VALUE!</v>
      </c>
      <c r="G23" s="26" t="e">
        <f t="shared" si="9"/>
        <v>#VALUE!</v>
      </c>
      <c r="H23" s="24">
        <f aca="true" t="shared" si="10" ref="H23:J30">$L23+$M23+N23</f>
        <v>1.55083</v>
      </c>
      <c r="I23" s="26">
        <f t="shared" si="10"/>
        <v>1.12661</v>
      </c>
      <c r="J23" s="95">
        <f t="shared" si="10"/>
        <v>1.12661</v>
      </c>
      <c r="K23" s="112" t="s">
        <v>9</v>
      </c>
      <c r="L23" s="53">
        <f>L6</f>
        <v>0.00249</v>
      </c>
      <c r="M23" s="78">
        <f>M10</f>
        <v>0.91201</v>
      </c>
      <c r="N23" s="26">
        <f aca="true" t="shared" si="11" ref="N23:P26">N$6</f>
        <v>0.63633</v>
      </c>
      <c r="O23" s="57">
        <f t="shared" si="11"/>
        <v>0.21211</v>
      </c>
      <c r="P23" s="28">
        <f t="shared" si="11"/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 t="e">
        <f t="shared" si="9"/>
        <v>#VALUE!</v>
      </c>
      <c r="F24" s="25" t="e">
        <f t="shared" si="9"/>
        <v>#VALUE!</v>
      </c>
      <c r="G24" s="25" t="e">
        <f t="shared" si="9"/>
        <v>#VALUE!</v>
      </c>
      <c r="H24" s="27">
        <f t="shared" si="10"/>
        <v>1.55083</v>
      </c>
      <c r="I24" s="25">
        <f t="shared" si="10"/>
        <v>1.12661</v>
      </c>
      <c r="J24" s="96">
        <f t="shared" si="10"/>
        <v>1.12661</v>
      </c>
      <c r="K24" s="79" t="str">
        <f>K$23</f>
        <v>-</v>
      </c>
      <c r="L24" s="48">
        <f>L23</f>
        <v>0.00249</v>
      </c>
      <c r="M24" s="80">
        <f>M23</f>
        <v>0.91201</v>
      </c>
      <c r="N24" s="25">
        <f t="shared" si="11"/>
        <v>0.63633</v>
      </c>
      <c r="O24" s="58">
        <f t="shared" si="11"/>
        <v>0.21211</v>
      </c>
      <c r="P24" s="29">
        <f t="shared" si="11"/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 t="e">
        <f t="shared" si="9"/>
        <v>#VALUE!</v>
      </c>
      <c r="F25" s="25" t="e">
        <f t="shared" si="9"/>
        <v>#VALUE!</v>
      </c>
      <c r="G25" s="25" t="e">
        <f t="shared" si="9"/>
        <v>#VALUE!</v>
      </c>
      <c r="H25" s="27">
        <f t="shared" si="10"/>
        <v>1.55083</v>
      </c>
      <c r="I25" s="25">
        <f t="shared" si="10"/>
        <v>1.12661</v>
      </c>
      <c r="J25" s="96">
        <f t="shared" si="10"/>
        <v>1.12661</v>
      </c>
      <c r="K25" s="79" t="str">
        <f>K$23</f>
        <v>-</v>
      </c>
      <c r="L25" s="48">
        <f>L23</f>
        <v>0.00249</v>
      </c>
      <c r="M25" s="80">
        <f>M23</f>
        <v>0.91201</v>
      </c>
      <c r="N25" s="25">
        <f t="shared" si="11"/>
        <v>0.63633</v>
      </c>
      <c r="O25" s="58">
        <f t="shared" si="11"/>
        <v>0.21211</v>
      </c>
      <c r="P25" s="29">
        <f t="shared" si="11"/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 t="e">
        <f t="shared" si="9"/>
        <v>#VALUE!</v>
      </c>
      <c r="F26" s="31" t="e">
        <f t="shared" si="9"/>
        <v>#VALUE!</v>
      </c>
      <c r="G26" s="31" t="e">
        <f t="shared" si="9"/>
        <v>#VALUE!</v>
      </c>
      <c r="H26" s="30">
        <f t="shared" si="10"/>
        <v>1.55083</v>
      </c>
      <c r="I26" s="31">
        <f t="shared" si="10"/>
        <v>1.12661</v>
      </c>
      <c r="J26" s="97">
        <f t="shared" si="10"/>
        <v>1.12661</v>
      </c>
      <c r="K26" s="81" t="str">
        <f>K$23</f>
        <v>-</v>
      </c>
      <c r="L26" s="49">
        <f>L23</f>
        <v>0.00249</v>
      </c>
      <c r="M26" s="82">
        <f>M23</f>
        <v>0.91201</v>
      </c>
      <c r="N26" s="31">
        <f t="shared" si="11"/>
        <v>0.63633</v>
      </c>
      <c r="O26" s="59">
        <f t="shared" si="11"/>
        <v>0.21211</v>
      </c>
      <c r="P26" s="32">
        <f t="shared" si="11"/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9"/>
        <v>466.37872000000004</v>
      </c>
      <c r="F27" s="35">
        <f t="shared" si="9"/>
        <v>466.37872000000004</v>
      </c>
      <c r="G27" s="35">
        <f t="shared" si="9"/>
        <v>466.37872000000004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75.65394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9"/>
        <v>466.37872000000004</v>
      </c>
      <c r="F28" s="37">
        <f t="shared" si="9"/>
        <v>466.37872000000004</v>
      </c>
      <c r="G28" s="37">
        <f t="shared" si="9"/>
        <v>466.37872000000004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75.65394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9"/>
        <v>466.37872000000004</v>
      </c>
      <c r="F29" s="37">
        <f t="shared" si="9"/>
        <v>466.37872000000004</v>
      </c>
      <c r="G29" s="37">
        <f t="shared" si="9"/>
        <v>466.37872000000004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75.65394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53</v>
      </c>
      <c r="T29" s="39" t="s">
        <v>54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9"/>
        <v>466.37872000000004</v>
      </c>
      <c r="F30" s="17">
        <f t="shared" si="9"/>
        <v>466.37872000000004</v>
      </c>
      <c r="G30" s="17">
        <f t="shared" si="9"/>
        <v>466.37872000000004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75.65394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S31" s="11">
        <v>0.333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v>2.04778</v>
      </c>
      <c r="L32" s="124">
        <v>0.00687</v>
      </c>
      <c r="M32" s="3">
        <f>E32-K32-L32-N32</f>
        <v>0.77433</v>
      </c>
      <c r="N32" s="171">
        <v>0.47102</v>
      </c>
      <c r="O32" s="171">
        <v>0</v>
      </c>
      <c r="P32" s="172">
        <v>0</v>
      </c>
      <c r="S32" s="11">
        <v>1.161</v>
      </c>
      <c r="T32" s="11">
        <v>1.214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v>3.96</v>
      </c>
      <c r="F33" s="190">
        <v>0</v>
      </c>
      <c r="G33" s="191"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S33" s="11">
        <v>1.417</v>
      </c>
      <c r="T33" s="11">
        <v>5.303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S34" s="11">
        <f>SUM(S31:S33)</f>
        <v>2.911</v>
      </c>
      <c r="T34" s="11">
        <f>SUM(T31:T33)</f>
        <v>6.869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8" t="s">
        <v>13</v>
      </c>
      <c r="B35" s="149"/>
      <c r="C35" s="8" t="s">
        <v>9</v>
      </c>
      <c r="D35" s="147"/>
      <c r="E35" s="183">
        <v>2.77</v>
      </c>
      <c r="F35" s="184">
        <v>0</v>
      </c>
      <c r="G35" s="185"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>
        <f>T34/1000</f>
        <v>0.006869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E14" sqref="E14:P17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4.44878</v>
      </c>
      <c r="F6" s="26">
        <f aca="true" t="shared" si="1" ref="F6:F21">$K6+$L6+$M6+O6</f>
        <v>4.02456</v>
      </c>
      <c r="G6" s="26">
        <f aca="true" t="shared" si="2" ref="G6:G21">$K6+$L6+$M6+P6</f>
        <v>4.02456</v>
      </c>
      <c r="H6" s="24">
        <f aca="true" t="shared" si="3" ref="H6:H21">$L6+$M6+N6</f>
        <v>2.1932199999999997</v>
      </c>
      <c r="I6" s="26">
        <f aca="true" t="shared" si="4" ref="I6:I21">$L6+$M6+O6</f>
        <v>1.769</v>
      </c>
      <c r="J6" s="28">
        <f aca="true" t="shared" si="5" ref="J6:J21">$L6+$M6+P6</f>
        <v>1.769</v>
      </c>
      <c r="K6" s="63">
        <f>июль!K6</f>
        <v>2.25556</v>
      </c>
      <c r="L6" s="71">
        <v>0.0065</v>
      </c>
      <c r="M6" s="71">
        <v>1.55039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5.33854</v>
      </c>
      <c r="R6" s="39">
        <f aca="true" t="shared" si="6" ref="R6:S9">ROUND(F6*1.2,5)</f>
        <v>4.82947</v>
      </c>
      <c r="S6" s="39">
        <f t="shared" si="6"/>
        <v>4.82947</v>
      </c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4.61449</v>
      </c>
      <c r="F7" s="25">
        <f t="shared" si="1"/>
        <v>4.19027</v>
      </c>
      <c r="G7" s="25">
        <f t="shared" si="2"/>
        <v>4.19027</v>
      </c>
      <c r="H7" s="27">
        <f t="shared" si="3"/>
        <v>2.1932199999999997</v>
      </c>
      <c r="I7" s="25">
        <f t="shared" si="4"/>
        <v>1.769</v>
      </c>
      <c r="J7" s="29">
        <f t="shared" si="5"/>
        <v>1.769</v>
      </c>
      <c r="K7" s="64">
        <f>июль!K7</f>
        <v>2.42127</v>
      </c>
      <c r="L7" s="48">
        <f>L6</f>
        <v>0.0065</v>
      </c>
      <c r="M7" s="48">
        <f>M6</f>
        <v>1.55039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5.53739</v>
      </c>
      <c r="R7" s="39">
        <f t="shared" si="6"/>
        <v>5.02832</v>
      </c>
      <c r="S7" s="39">
        <f t="shared" si="6"/>
        <v>5.02832</v>
      </c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5.1218</v>
      </c>
      <c r="F8" s="25">
        <f t="shared" si="1"/>
        <v>4.69758</v>
      </c>
      <c r="G8" s="25">
        <f t="shared" si="2"/>
        <v>4.69758</v>
      </c>
      <c r="H8" s="27">
        <f t="shared" si="3"/>
        <v>2.1932199999999997</v>
      </c>
      <c r="I8" s="25">
        <f t="shared" si="4"/>
        <v>1.769</v>
      </c>
      <c r="J8" s="29">
        <f t="shared" si="5"/>
        <v>1.769</v>
      </c>
      <c r="K8" s="64">
        <f>июль!K8</f>
        <v>2.92858</v>
      </c>
      <c r="L8" s="48">
        <f>L6</f>
        <v>0.0065</v>
      </c>
      <c r="M8" s="48">
        <f>M6</f>
        <v>1.55039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6.14616</v>
      </c>
      <c r="R8" s="39">
        <f t="shared" si="6"/>
        <v>5.6371</v>
      </c>
      <c r="S8" s="39">
        <f t="shared" si="6"/>
        <v>5.6371</v>
      </c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5.95633</v>
      </c>
      <c r="F9" s="31">
        <f t="shared" si="1"/>
        <v>5.53211</v>
      </c>
      <c r="G9" s="31">
        <f t="shared" si="2"/>
        <v>5.53211</v>
      </c>
      <c r="H9" s="30">
        <f t="shared" si="3"/>
        <v>2.1932199999999997</v>
      </c>
      <c r="I9" s="31">
        <f t="shared" si="4"/>
        <v>1.769</v>
      </c>
      <c r="J9" s="32">
        <f t="shared" si="5"/>
        <v>1.769</v>
      </c>
      <c r="K9" s="65">
        <f>июль!K9</f>
        <v>3.76311</v>
      </c>
      <c r="L9" s="49">
        <f>L6</f>
        <v>0.0065</v>
      </c>
      <c r="M9" s="49">
        <f>M6</f>
        <v>1.55039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7.1476</v>
      </c>
      <c r="R9" s="39">
        <f t="shared" si="6"/>
        <v>6.63853</v>
      </c>
      <c r="S9" s="39">
        <f t="shared" si="6"/>
        <v>6.63853</v>
      </c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1.69185</v>
      </c>
      <c r="F10" s="26">
        <f t="shared" si="1"/>
        <v>1.26763</v>
      </c>
      <c r="G10" s="26">
        <f t="shared" si="2"/>
        <v>1.26763</v>
      </c>
      <c r="H10" s="24">
        <f t="shared" si="3"/>
        <v>1.54244</v>
      </c>
      <c r="I10" s="26">
        <f t="shared" si="4"/>
        <v>1.11822</v>
      </c>
      <c r="J10" s="28">
        <f t="shared" si="5"/>
        <v>1.11822</v>
      </c>
      <c r="K10" s="63">
        <f>июль!K10</f>
        <v>0.14941</v>
      </c>
      <c r="L10" s="53">
        <f>L6</f>
        <v>0.0065</v>
      </c>
      <c r="M10" s="71">
        <v>0.89961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1.7333599999999998</v>
      </c>
      <c r="F11" s="25">
        <f t="shared" si="1"/>
        <v>1.30914</v>
      </c>
      <c r="G11" s="25">
        <f t="shared" si="2"/>
        <v>1.30914</v>
      </c>
      <c r="H11" s="27">
        <f t="shared" si="3"/>
        <v>1.54244</v>
      </c>
      <c r="I11" s="25">
        <f t="shared" si="4"/>
        <v>1.11822</v>
      </c>
      <c r="J11" s="29">
        <f t="shared" si="5"/>
        <v>1.11822</v>
      </c>
      <c r="K11" s="64">
        <f>июль!K11</f>
        <v>0.19092</v>
      </c>
      <c r="L11" s="48">
        <f>L10</f>
        <v>0.0065</v>
      </c>
      <c r="M11" s="48">
        <f>M10</f>
        <v>0.89961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1.9284500000000002</v>
      </c>
      <c r="F12" s="25">
        <f t="shared" si="1"/>
        <v>1.5042300000000002</v>
      </c>
      <c r="G12" s="25">
        <f t="shared" si="2"/>
        <v>1.5042300000000002</v>
      </c>
      <c r="H12" s="27">
        <f t="shared" si="3"/>
        <v>1.54244</v>
      </c>
      <c r="I12" s="25">
        <f t="shared" si="4"/>
        <v>1.11822</v>
      </c>
      <c r="J12" s="29">
        <f t="shared" si="5"/>
        <v>1.11822</v>
      </c>
      <c r="K12" s="64">
        <f>июль!K12</f>
        <v>0.38601</v>
      </c>
      <c r="L12" s="48">
        <f>L10</f>
        <v>0.0065</v>
      </c>
      <c r="M12" s="48">
        <f>M10</f>
        <v>0.89961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2.10555</v>
      </c>
      <c r="F13" s="31">
        <f t="shared" si="1"/>
        <v>1.68133</v>
      </c>
      <c r="G13" s="31">
        <f t="shared" si="2"/>
        <v>1.68133</v>
      </c>
      <c r="H13" s="30">
        <f t="shared" si="3"/>
        <v>1.54244</v>
      </c>
      <c r="I13" s="31">
        <f t="shared" si="4"/>
        <v>1.11822</v>
      </c>
      <c r="J13" s="32">
        <f t="shared" si="5"/>
        <v>1.11822</v>
      </c>
      <c r="K13" s="65">
        <f>июль!K13</f>
        <v>0.56311</v>
      </c>
      <c r="L13" s="49">
        <f>L10</f>
        <v>0.0065</v>
      </c>
      <c r="M13" s="49">
        <f>M10</f>
        <v>0.89961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1482.86451</v>
      </c>
      <c r="F18" s="35">
        <f t="shared" si="1"/>
        <v>1482.86451</v>
      </c>
      <c r="G18" s="35">
        <f t="shared" si="2"/>
        <v>1482.86451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1060.05021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1672.34088</v>
      </c>
      <c r="F19" s="37">
        <f t="shared" si="1"/>
        <v>1672.34088</v>
      </c>
      <c r="G19" s="37">
        <f t="shared" si="2"/>
        <v>1672.34088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1249.52658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1843.17086</v>
      </c>
      <c r="F20" s="37">
        <f t="shared" si="1"/>
        <v>1843.17086</v>
      </c>
      <c r="G20" s="37">
        <f t="shared" si="2"/>
        <v>1843.17086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1420.35656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1573.34789</v>
      </c>
      <c r="F21" s="37">
        <f t="shared" si="1"/>
        <v>1573.34789</v>
      </c>
      <c r="G21" s="37">
        <f t="shared" si="2"/>
        <v>1573.34789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1150.53359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3" t="s">
        <v>14</v>
      </c>
      <c r="B23" s="133" t="s">
        <v>36</v>
      </c>
      <c r="C23" s="18" t="s">
        <v>0</v>
      </c>
      <c r="D23" s="136" t="s">
        <v>28</v>
      </c>
      <c r="E23" s="24" t="e">
        <f aca="true" t="shared" si="8" ref="E23:G30">$K23+$L23+$M23+N23</f>
        <v>#VALUE!</v>
      </c>
      <c r="F23" s="26" t="e">
        <f t="shared" si="8"/>
        <v>#VALUE!</v>
      </c>
      <c r="G23" s="26" t="e">
        <f t="shared" si="8"/>
        <v>#VALUE!</v>
      </c>
      <c r="H23" s="24">
        <f aca="true" t="shared" si="9" ref="H23:J30">$L23+$M23+N23</f>
        <v>1.54244</v>
      </c>
      <c r="I23" s="26">
        <f t="shared" si="9"/>
        <v>1.11822</v>
      </c>
      <c r="J23" s="95">
        <f t="shared" si="9"/>
        <v>1.11822</v>
      </c>
      <c r="K23" s="113" t="s">
        <v>9</v>
      </c>
      <c r="L23" s="53">
        <f>L6</f>
        <v>0.0065</v>
      </c>
      <c r="M23" s="78">
        <f>M10</f>
        <v>0.89961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4"/>
      <c r="B24" s="134"/>
      <c r="C24" s="16" t="s">
        <v>1</v>
      </c>
      <c r="D24" s="137"/>
      <c r="E24" s="27" t="e">
        <f t="shared" si="8"/>
        <v>#VALUE!</v>
      </c>
      <c r="F24" s="25" t="e">
        <f t="shared" si="8"/>
        <v>#VALUE!</v>
      </c>
      <c r="G24" s="25" t="e">
        <f t="shared" si="8"/>
        <v>#VALUE!</v>
      </c>
      <c r="H24" s="27">
        <f t="shared" si="9"/>
        <v>1.54244</v>
      </c>
      <c r="I24" s="25">
        <f t="shared" si="9"/>
        <v>1.11822</v>
      </c>
      <c r="J24" s="96">
        <f t="shared" si="9"/>
        <v>1.11822</v>
      </c>
      <c r="K24" s="79" t="str">
        <f>K$23</f>
        <v>-</v>
      </c>
      <c r="L24" s="48">
        <f>L23</f>
        <v>0.0065</v>
      </c>
      <c r="M24" s="80">
        <f>M23</f>
        <v>0.89961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4"/>
      <c r="B25" s="134"/>
      <c r="C25" s="16" t="s">
        <v>2</v>
      </c>
      <c r="D25" s="137"/>
      <c r="E25" s="27" t="e">
        <f t="shared" si="8"/>
        <v>#VALUE!</v>
      </c>
      <c r="F25" s="25" t="e">
        <f t="shared" si="8"/>
        <v>#VALUE!</v>
      </c>
      <c r="G25" s="25" t="e">
        <f t="shared" si="8"/>
        <v>#VALUE!</v>
      </c>
      <c r="H25" s="27">
        <f t="shared" si="9"/>
        <v>1.54244</v>
      </c>
      <c r="I25" s="25">
        <f t="shared" si="9"/>
        <v>1.11822</v>
      </c>
      <c r="J25" s="96">
        <f t="shared" si="9"/>
        <v>1.11822</v>
      </c>
      <c r="K25" s="79" t="str">
        <f>K$23</f>
        <v>-</v>
      </c>
      <c r="L25" s="48">
        <f>L23</f>
        <v>0.0065</v>
      </c>
      <c r="M25" s="80">
        <f>M23</f>
        <v>0.89961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2"/>
      <c r="B26" s="134"/>
      <c r="C26" s="19" t="s">
        <v>3</v>
      </c>
      <c r="D26" s="137"/>
      <c r="E26" s="30" t="e">
        <f t="shared" si="8"/>
        <v>#VALUE!</v>
      </c>
      <c r="F26" s="31" t="e">
        <f t="shared" si="8"/>
        <v>#VALUE!</v>
      </c>
      <c r="G26" s="31" t="e">
        <f t="shared" si="8"/>
        <v>#VALUE!</v>
      </c>
      <c r="H26" s="30">
        <f t="shared" si="9"/>
        <v>1.54244</v>
      </c>
      <c r="I26" s="31">
        <f t="shared" si="9"/>
        <v>1.11822</v>
      </c>
      <c r="J26" s="97">
        <f t="shared" si="9"/>
        <v>1.11822</v>
      </c>
      <c r="K26" s="81" t="str">
        <f>K$23</f>
        <v>-</v>
      </c>
      <c r="L26" s="49">
        <f>L23</f>
        <v>0.0065</v>
      </c>
      <c r="M26" s="82">
        <f>M23</f>
        <v>0.89961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3" t="s">
        <v>15</v>
      </c>
      <c r="B27" s="134"/>
      <c r="C27" s="40" t="s">
        <v>0</v>
      </c>
      <c r="D27" s="140" t="s">
        <v>23</v>
      </c>
      <c r="E27" s="34">
        <f t="shared" si="8"/>
        <v>498.46824000000004</v>
      </c>
      <c r="F27" s="35">
        <f t="shared" si="8"/>
        <v>498.46824000000004</v>
      </c>
      <c r="G27" s="35">
        <f t="shared" si="8"/>
        <v>498.46824000000004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75.65394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4"/>
      <c r="B28" s="134"/>
      <c r="C28" s="41" t="s">
        <v>1</v>
      </c>
      <c r="D28" s="140"/>
      <c r="E28" s="36">
        <f t="shared" si="8"/>
        <v>498.46824000000004</v>
      </c>
      <c r="F28" s="37">
        <f t="shared" si="8"/>
        <v>498.46824000000004</v>
      </c>
      <c r="G28" s="37">
        <f t="shared" si="8"/>
        <v>498.46824000000004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75.65394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4"/>
      <c r="B29" s="134"/>
      <c r="C29" s="41" t="s">
        <v>2</v>
      </c>
      <c r="D29" s="140"/>
      <c r="E29" s="36">
        <f t="shared" si="8"/>
        <v>498.46824000000004</v>
      </c>
      <c r="F29" s="37">
        <f t="shared" si="8"/>
        <v>498.46824000000004</v>
      </c>
      <c r="G29" s="37">
        <f t="shared" si="8"/>
        <v>498.46824000000004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75.65394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5"/>
      <c r="B30" s="135"/>
      <c r="C30" s="42" t="s">
        <v>3</v>
      </c>
      <c r="D30" s="141"/>
      <c r="E30" s="38">
        <f t="shared" si="8"/>
        <v>498.46824000000004</v>
      </c>
      <c r="F30" s="17">
        <f t="shared" si="8"/>
        <v>498.46824000000004</v>
      </c>
      <c r="G30" s="17">
        <f t="shared" si="8"/>
        <v>498.46824000000004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75.65394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1">
        <f>июль!N32</f>
        <v>0.47102</v>
      </c>
      <c r="O32" s="171">
        <f>июль!O32</f>
        <v>0</v>
      </c>
      <c r="P32" s="172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53"/>
      <c r="E33" s="189">
        <f>июль!E33</f>
        <v>3.96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48" t="s">
        <v>13</v>
      </c>
      <c r="B35" s="149"/>
      <c r="C35" s="8" t="s">
        <v>9</v>
      </c>
      <c r="D35" s="147"/>
      <c r="E35" s="183">
        <f>июль!E35</f>
        <v>2.77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S9" sqref="S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44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33" t="s">
        <v>11</v>
      </c>
      <c r="B3" s="133" t="s">
        <v>20</v>
      </c>
      <c r="C3" s="126" t="s">
        <v>4</v>
      </c>
      <c r="D3" s="133" t="s">
        <v>10</v>
      </c>
      <c r="E3" s="126" t="s">
        <v>30</v>
      </c>
      <c r="F3" s="127"/>
      <c r="G3" s="128"/>
      <c r="H3" s="126" t="s">
        <v>31</v>
      </c>
      <c r="I3" s="127"/>
      <c r="J3" s="128"/>
      <c r="K3" s="129" t="s">
        <v>5</v>
      </c>
      <c r="L3" s="156" t="s">
        <v>17</v>
      </c>
      <c r="M3" s="131" t="s">
        <v>32</v>
      </c>
      <c r="N3" s="158" t="s">
        <v>27</v>
      </c>
      <c r="O3" s="159"/>
      <c r="P3" s="160"/>
      <c r="AB3"/>
      <c r="AC3"/>
      <c r="AD3"/>
      <c r="AE3"/>
      <c r="AF3"/>
      <c r="AG3"/>
      <c r="AH3"/>
      <c r="AI3"/>
    </row>
    <row r="4" spans="1:35" ht="39.75" customHeight="1" thickBot="1">
      <c r="A4" s="135"/>
      <c r="B4" s="135"/>
      <c r="C4" s="138"/>
      <c r="D4" s="135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30"/>
      <c r="L4" s="157"/>
      <c r="M4" s="132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1" t="s">
        <v>25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3"/>
    </row>
    <row r="6" spans="1:20" ht="12.75" customHeight="1">
      <c r="A6" s="133" t="s">
        <v>16</v>
      </c>
      <c r="B6" s="133" t="s">
        <v>35</v>
      </c>
      <c r="C6" s="18" t="s">
        <v>0</v>
      </c>
      <c r="D6" s="136" t="s">
        <v>21</v>
      </c>
      <c r="E6" s="24">
        <f aca="true" t="shared" si="0" ref="E6:E21">$K6+$L6+$M6+N6</f>
        <v>4.5492099999999995</v>
      </c>
      <c r="F6" s="26">
        <f aca="true" t="shared" si="1" ref="F6:F21">$K6+$L6+$M6+O6</f>
        <v>4.1249899999999995</v>
      </c>
      <c r="G6" s="26">
        <f aca="true" t="shared" si="2" ref="G6:G21">$K6+$L6+$M6+P6</f>
        <v>4.1249899999999995</v>
      </c>
      <c r="H6" s="24">
        <f aca="true" t="shared" si="3" ref="H6:H21">$L6+$M6+N6</f>
        <v>2.29365</v>
      </c>
      <c r="I6" s="26">
        <f aca="true" t="shared" si="4" ref="I6:I21">$L6+$M6+O6</f>
        <v>1.86943</v>
      </c>
      <c r="J6" s="28">
        <f aca="true" t="shared" si="5" ref="J6:J21">$L6+$M6+P6</f>
        <v>1.86943</v>
      </c>
      <c r="K6" s="63">
        <f>июль!K6</f>
        <v>2.25556</v>
      </c>
      <c r="L6" s="71">
        <v>0.00732</v>
      </c>
      <c r="M6" s="71">
        <v>1.65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/>
      <c r="R6" s="39"/>
      <c r="S6" s="39"/>
      <c r="T6" s="39"/>
    </row>
    <row r="7" spans="1:20" ht="12.75" customHeight="1">
      <c r="A7" s="134"/>
      <c r="B7" s="134"/>
      <c r="C7" s="16" t="s">
        <v>1</v>
      </c>
      <c r="D7" s="137"/>
      <c r="E7" s="27">
        <f t="shared" si="0"/>
        <v>4.71492</v>
      </c>
      <c r="F7" s="25">
        <f t="shared" si="1"/>
        <v>4.2907</v>
      </c>
      <c r="G7" s="25">
        <f t="shared" si="2"/>
        <v>4.2907</v>
      </c>
      <c r="H7" s="27">
        <f t="shared" si="3"/>
        <v>2.29365</v>
      </c>
      <c r="I7" s="25">
        <f t="shared" si="4"/>
        <v>1.86943</v>
      </c>
      <c r="J7" s="29">
        <f t="shared" si="5"/>
        <v>1.86943</v>
      </c>
      <c r="K7" s="64">
        <f>июль!K7</f>
        <v>2.42127</v>
      </c>
      <c r="L7" s="48">
        <f>L6</f>
        <v>0.00732</v>
      </c>
      <c r="M7" s="48">
        <f>M6</f>
        <v>1.65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/>
      <c r="R7" s="39"/>
      <c r="S7" s="39"/>
      <c r="T7" s="39"/>
    </row>
    <row r="8" spans="1:20" ht="12.75" customHeight="1">
      <c r="A8" s="134"/>
      <c r="B8" s="134"/>
      <c r="C8" s="16" t="s">
        <v>2</v>
      </c>
      <c r="D8" s="137"/>
      <c r="E8" s="27">
        <f t="shared" si="0"/>
        <v>5.222230000000001</v>
      </c>
      <c r="F8" s="25">
        <f t="shared" si="1"/>
        <v>4.7980100000000006</v>
      </c>
      <c r="G8" s="25">
        <f t="shared" si="2"/>
        <v>4.7980100000000006</v>
      </c>
      <c r="H8" s="27">
        <f t="shared" si="3"/>
        <v>2.29365</v>
      </c>
      <c r="I8" s="25">
        <f t="shared" si="4"/>
        <v>1.86943</v>
      </c>
      <c r="J8" s="29">
        <f t="shared" si="5"/>
        <v>1.86943</v>
      </c>
      <c r="K8" s="64">
        <f>июль!K8</f>
        <v>2.92858</v>
      </c>
      <c r="L8" s="48">
        <f>L6</f>
        <v>0.00732</v>
      </c>
      <c r="M8" s="48">
        <f>M6</f>
        <v>1.65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/>
      <c r="R8" s="39"/>
      <c r="S8" s="39"/>
      <c r="T8" s="39"/>
    </row>
    <row r="9" spans="1:20" ht="12.75" customHeight="1" thickBot="1">
      <c r="A9" s="134"/>
      <c r="B9" s="135"/>
      <c r="C9" s="19" t="s">
        <v>3</v>
      </c>
      <c r="D9" s="137"/>
      <c r="E9" s="30">
        <f t="shared" si="0"/>
        <v>6.05676</v>
      </c>
      <c r="F9" s="31">
        <f t="shared" si="1"/>
        <v>5.63254</v>
      </c>
      <c r="G9" s="31">
        <f t="shared" si="2"/>
        <v>5.63254</v>
      </c>
      <c r="H9" s="30">
        <f t="shared" si="3"/>
        <v>2.29365</v>
      </c>
      <c r="I9" s="31">
        <f t="shared" si="4"/>
        <v>1.86943</v>
      </c>
      <c r="J9" s="32">
        <f t="shared" si="5"/>
        <v>1.86943</v>
      </c>
      <c r="K9" s="65">
        <f>июль!K9</f>
        <v>3.76311</v>
      </c>
      <c r="L9" s="49">
        <f>L6</f>
        <v>0.00732</v>
      </c>
      <c r="M9" s="49">
        <f>M6</f>
        <v>1.65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/>
      <c r="R9" s="39"/>
      <c r="S9" s="39"/>
      <c r="T9" s="39"/>
    </row>
    <row r="10" spans="1:35" ht="12.75" customHeight="1">
      <c r="A10" s="133" t="s">
        <v>14</v>
      </c>
      <c r="B10" s="133" t="s">
        <v>36</v>
      </c>
      <c r="C10" s="40" t="s">
        <v>0</v>
      </c>
      <c r="D10" s="139" t="s">
        <v>12</v>
      </c>
      <c r="E10" s="24">
        <f t="shared" si="0"/>
        <v>1.68378</v>
      </c>
      <c r="F10" s="26">
        <f t="shared" si="1"/>
        <v>1.25956</v>
      </c>
      <c r="G10" s="26">
        <f t="shared" si="2"/>
        <v>1.25956</v>
      </c>
      <c r="H10" s="24">
        <f t="shared" si="3"/>
        <v>1.53437</v>
      </c>
      <c r="I10" s="26">
        <f t="shared" si="4"/>
        <v>1.11015</v>
      </c>
      <c r="J10" s="28">
        <f t="shared" si="5"/>
        <v>1.11015</v>
      </c>
      <c r="K10" s="63">
        <f>июль!K10</f>
        <v>0.14941</v>
      </c>
      <c r="L10" s="53">
        <f>L6</f>
        <v>0.00732</v>
      </c>
      <c r="M10" s="71">
        <v>0.89072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4"/>
      <c r="B11" s="134"/>
      <c r="C11" s="41" t="s">
        <v>1</v>
      </c>
      <c r="D11" s="140"/>
      <c r="E11" s="27">
        <f t="shared" si="0"/>
        <v>1.7252899999999998</v>
      </c>
      <c r="F11" s="25">
        <f t="shared" si="1"/>
        <v>1.30107</v>
      </c>
      <c r="G11" s="25">
        <f t="shared" si="2"/>
        <v>1.30107</v>
      </c>
      <c r="H11" s="27">
        <f t="shared" si="3"/>
        <v>1.53437</v>
      </c>
      <c r="I11" s="25">
        <f t="shared" si="4"/>
        <v>1.11015</v>
      </c>
      <c r="J11" s="29">
        <f t="shared" si="5"/>
        <v>1.11015</v>
      </c>
      <c r="K11" s="64">
        <f>июль!K11</f>
        <v>0.19092</v>
      </c>
      <c r="L11" s="48">
        <f>L10</f>
        <v>0.00732</v>
      </c>
      <c r="M11" s="48">
        <f>M10</f>
        <v>0.89072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4"/>
      <c r="B12" s="134"/>
      <c r="C12" s="41" t="s">
        <v>2</v>
      </c>
      <c r="D12" s="140"/>
      <c r="E12" s="27">
        <f t="shared" si="0"/>
        <v>1.9203799999999998</v>
      </c>
      <c r="F12" s="25">
        <f t="shared" si="1"/>
        <v>1.49616</v>
      </c>
      <c r="G12" s="25">
        <f t="shared" si="2"/>
        <v>1.49616</v>
      </c>
      <c r="H12" s="27">
        <f t="shared" si="3"/>
        <v>1.53437</v>
      </c>
      <c r="I12" s="25">
        <f t="shared" si="4"/>
        <v>1.11015</v>
      </c>
      <c r="J12" s="29">
        <f t="shared" si="5"/>
        <v>1.11015</v>
      </c>
      <c r="K12" s="64">
        <f>июль!K12</f>
        <v>0.38601</v>
      </c>
      <c r="L12" s="48">
        <f>L10</f>
        <v>0.00732</v>
      </c>
      <c r="M12" s="48">
        <f>M10</f>
        <v>0.89072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4"/>
      <c r="B13" s="135"/>
      <c r="C13" s="42" t="s">
        <v>3</v>
      </c>
      <c r="D13" s="141"/>
      <c r="E13" s="30">
        <f t="shared" si="0"/>
        <v>2.09748</v>
      </c>
      <c r="F13" s="31">
        <f t="shared" si="1"/>
        <v>1.67326</v>
      </c>
      <c r="G13" s="31">
        <f t="shared" si="2"/>
        <v>1.67326</v>
      </c>
      <c r="H13" s="30">
        <f t="shared" si="3"/>
        <v>1.53437</v>
      </c>
      <c r="I13" s="31">
        <f t="shared" si="4"/>
        <v>1.11015</v>
      </c>
      <c r="J13" s="32">
        <f t="shared" si="5"/>
        <v>1.11015</v>
      </c>
      <c r="K13" s="65">
        <f>июль!K13</f>
        <v>0.56311</v>
      </c>
      <c r="L13" s="49">
        <f>L10</f>
        <v>0.00732</v>
      </c>
      <c r="M13" s="49">
        <f>M10</f>
        <v>0.89072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3" t="s">
        <v>15</v>
      </c>
      <c r="B14" s="133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4"/>
      <c r="B15" s="134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4"/>
      <c r="B16" s="134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>M$14</f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4"/>
      <c r="B17" s="135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>M$14</f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4"/>
      <c r="B18" s="133" t="s">
        <v>36</v>
      </c>
      <c r="C18" s="43" t="s">
        <v>0</v>
      </c>
      <c r="D18" s="74"/>
      <c r="E18" s="34">
        <f t="shared" si="0"/>
        <v>1466.08201</v>
      </c>
      <c r="F18" s="35">
        <f t="shared" si="1"/>
        <v>1466.08201</v>
      </c>
      <c r="G18" s="35">
        <f t="shared" si="2"/>
        <v>1466.08201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1060.05021</v>
      </c>
      <c r="L18" s="50">
        <v>0</v>
      </c>
      <c r="M18" s="54">
        <f>M$14</f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4"/>
      <c r="B19" s="134"/>
      <c r="C19" s="44" t="s">
        <v>1</v>
      </c>
      <c r="D19" s="74"/>
      <c r="E19" s="36">
        <f t="shared" si="0"/>
        <v>1655.55838</v>
      </c>
      <c r="F19" s="37">
        <f t="shared" si="1"/>
        <v>1655.55838</v>
      </c>
      <c r="G19" s="37">
        <f t="shared" si="2"/>
        <v>1655.55838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1249.52658</v>
      </c>
      <c r="L19" s="51">
        <v>0</v>
      </c>
      <c r="M19" s="55">
        <f>M$14</f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4"/>
      <c r="B20" s="134"/>
      <c r="C20" s="44" t="s">
        <v>2</v>
      </c>
      <c r="D20" s="74"/>
      <c r="E20" s="36">
        <f t="shared" si="0"/>
        <v>1826.38836</v>
      </c>
      <c r="F20" s="37">
        <f t="shared" si="1"/>
        <v>1826.38836</v>
      </c>
      <c r="G20" s="37">
        <f t="shared" si="2"/>
        <v>1826.38836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1420.35656</v>
      </c>
      <c r="L20" s="51">
        <v>0</v>
      </c>
      <c r="M20" s="55">
        <f>M$14</f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4"/>
      <c r="B21" s="134"/>
      <c r="C21" s="44" t="s">
        <v>3</v>
      </c>
      <c r="D21" s="74"/>
      <c r="E21" s="36">
        <f t="shared" si="0"/>
        <v>1556.56539</v>
      </c>
      <c r="F21" s="37">
        <f t="shared" si="1"/>
        <v>1556.56539</v>
      </c>
      <c r="G21" s="37">
        <f t="shared" si="2"/>
        <v>1556.56539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1150.53359</v>
      </c>
      <c r="L21" s="51">
        <v>0</v>
      </c>
      <c r="M21" s="55">
        <f>M$14</f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61" t="s">
        <v>24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33" t="s">
        <v>14</v>
      </c>
      <c r="B23" s="133" t="s">
        <v>36</v>
      </c>
      <c r="C23" s="18" t="s">
        <v>0</v>
      </c>
      <c r="D23" s="136" t="s">
        <v>28</v>
      </c>
      <c r="E23" s="24" t="e">
        <f aca="true" t="shared" si="6" ref="E23:G30">$K23+$L23+$M23+N23</f>
        <v>#VALUE!</v>
      </c>
      <c r="F23" s="26" t="e">
        <f t="shared" si="6"/>
        <v>#VALUE!</v>
      </c>
      <c r="G23" s="26" t="e">
        <f t="shared" si="6"/>
        <v>#VALUE!</v>
      </c>
      <c r="H23" s="24">
        <f aca="true" t="shared" si="7" ref="H23:J30">$L23+$M23+N23</f>
        <v>1.53437</v>
      </c>
      <c r="I23" s="26">
        <f t="shared" si="7"/>
        <v>1.11015</v>
      </c>
      <c r="J23" s="95">
        <f t="shared" si="7"/>
        <v>1.11015</v>
      </c>
      <c r="K23" s="113" t="s">
        <v>9</v>
      </c>
      <c r="L23" s="53">
        <f>L6</f>
        <v>0.00732</v>
      </c>
      <c r="M23" s="78">
        <f>M10</f>
        <v>0.89072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34"/>
      <c r="B24" s="134"/>
      <c r="C24" s="16" t="s">
        <v>1</v>
      </c>
      <c r="D24" s="137"/>
      <c r="E24" s="27" t="e">
        <f t="shared" si="6"/>
        <v>#VALUE!</v>
      </c>
      <c r="F24" s="25" t="e">
        <f t="shared" si="6"/>
        <v>#VALUE!</v>
      </c>
      <c r="G24" s="25" t="e">
        <f t="shared" si="6"/>
        <v>#VALUE!</v>
      </c>
      <c r="H24" s="27">
        <f t="shared" si="7"/>
        <v>1.53437</v>
      </c>
      <c r="I24" s="25">
        <f t="shared" si="7"/>
        <v>1.11015</v>
      </c>
      <c r="J24" s="96">
        <f t="shared" si="7"/>
        <v>1.11015</v>
      </c>
      <c r="K24" s="79" t="str">
        <f>K$23</f>
        <v>-</v>
      </c>
      <c r="L24" s="48">
        <f>L23</f>
        <v>0.00732</v>
      </c>
      <c r="M24" s="80">
        <f>M23</f>
        <v>0.89072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34"/>
      <c r="B25" s="134"/>
      <c r="C25" s="16" t="s">
        <v>2</v>
      </c>
      <c r="D25" s="137"/>
      <c r="E25" s="27" t="e">
        <f t="shared" si="6"/>
        <v>#VALUE!</v>
      </c>
      <c r="F25" s="25" t="e">
        <f t="shared" si="6"/>
        <v>#VALUE!</v>
      </c>
      <c r="G25" s="25" t="e">
        <f t="shared" si="6"/>
        <v>#VALUE!</v>
      </c>
      <c r="H25" s="27">
        <f t="shared" si="7"/>
        <v>1.53437</v>
      </c>
      <c r="I25" s="25">
        <f t="shared" si="7"/>
        <v>1.11015</v>
      </c>
      <c r="J25" s="96">
        <f t="shared" si="7"/>
        <v>1.11015</v>
      </c>
      <c r="K25" s="79" t="str">
        <f>K$23</f>
        <v>-</v>
      </c>
      <c r="L25" s="48">
        <f>L23</f>
        <v>0.00732</v>
      </c>
      <c r="M25" s="80">
        <f>M23</f>
        <v>0.89072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42"/>
      <c r="B26" s="134"/>
      <c r="C26" s="19" t="s">
        <v>3</v>
      </c>
      <c r="D26" s="137"/>
      <c r="E26" s="30" t="e">
        <f t="shared" si="6"/>
        <v>#VALUE!</v>
      </c>
      <c r="F26" s="31" t="e">
        <f t="shared" si="6"/>
        <v>#VALUE!</v>
      </c>
      <c r="G26" s="31" t="e">
        <f t="shared" si="6"/>
        <v>#VALUE!</v>
      </c>
      <c r="H26" s="30">
        <f t="shared" si="7"/>
        <v>1.53437</v>
      </c>
      <c r="I26" s="31">
        <f t="shared" si="7"/>
        <v>1.11015</v>
      </c>
      <c r="J26" s="97">
        <f t="shared" si="7"/>
        <v>1.11015</v>
      </c>
      <c r="K26" s="81" t="str">
        <f>K$23</f>
        <v>-</v>
      </c>
      <c r="L26" s="49">
        <f>L23</f>
        <v>0.00732</v>
      </c>
      <c r="M26" s="82">
        <f>M23</f>
        <v>0.89072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43" t="s">
        <v>15</v>
      </c>
      <c r="B27" s="134"/>
      <c r="C27" s="40" t="s">
        <v>0</v>
      </c>
      <c r="D27" s="140" t="s">
        <v>23</v>
      </c>
      <c r="E27" s="34">
        <f t="shared" si="6"/>
        <v>481.68574</v>
      </c>
      <c r="F27" s="35">
        <f t="shared" si="6"/>
        <v>481.68574</v>
      </c>
      <c r="G27" s="35">
        <f t="shared" si="6"/>
        <v>481.68574</v>
      </c>
      <c r="H27" s="34">
        <f t="shared" si="7"/>
        <v>406.0318</v>
      </c>
      <c r="I27" s="35">
        <f t="shared" si="7"/>
        <v>406.0318</v>
      </c>
      <c r="J27" s="35">
        <f t="shared" si="7"/>
        <v>406.0318</v>
      </c>
      <c r="K27" s="98">
        <f>июль!K27</f>
        <v>75.65394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34"/>
      <c r="B28" s="134"/>
      <c r="C28" s="41" t="s">
        <v>1</v>
      </c>
      <c r="D28" s="140"/>
      <c r="E28" s="36">
        <f t="shared" si="6"/>
        <v>481.68574</v>
      </c>
      <c r="F28" s="37">
        <f t="shared" si="6"/>
        <v>481.68574</v>
      </c>
      <c r="G28" s="37">
        <f t="shared" si="6"/>
        <v>481.68574</v>
      </c>
      <c r="H28" s="36">
        <f t="shared" si="7"/>
        <v>406.0318</v>
      </c>
      <c r="I28" s="37">
        <f t="shared" si="7"/>
        <v>406.0318</v>
      </c>
      <c r="J28" s="37">
        <f t="shared" si="7"/>
        <v>406.0318</v>
      </c>
      <c r="K28" s="99">
        <f>K27</f>
        <v>75.65394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34"/>
      <c r="B29" s="134"/>
      <c r="C29" s="41" t="s">
        <v>2</v>
      </c>
      <c r="D29" s="140"/>
      <c r="E29" s="36">
        <f t="shared" si="6"/>
        <v>481.68574</v>
      </c>
      <c r="F29" s="37">
        <f t="shared" si="6"/>
        <v>481.68574</v>
      </c>
      <c r="G29" s="37">
        <f t="shared" si="6"/>
        <v>481.68574</v>
      </c>
      <c r="H29" s="36">
        <f t="shared" si="7"/>
        <v>406.0318</v>
      </c>
      <c r="I29" s="37">
        <f t="shared" si="7"/>
        <v>406.0318</v>
      </c>
      <c r="J29" s="37">
        <f t="shared" si="7"/>
        <v>406.0318</v>
      </c>
      <c r="K29" s="99">
        <f>K27</f>
        <v>75.65394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35"/>
      <c r="B30" s="135"/>
      <c r="C30" s="42" t="s">
        <v>3</v>
      </c>
      <c r="D30" s="141"/>
      <c r="E30" s="38">
        <f t="shared" si="6"/>
        <v>481.68574</v>
      </c>
      <c r="F30" s="17">
        <f t="shared" si="6"/>
        <v>481.68574</v>
      </c>
      <c r="G30" s="17">
        <f t="shared" si="6"/>
        <v>481.68574</v>
      </c>
      <c r="H30" s="38">
        <f t="shared" si="7"/>
        <v>406.0318</v>
      </c>
      <c r="I30" s="17">
        <f t="shared" si="7"/>
        <v>406.0318</v>
      </c>
      <c r="J30" s="17">
        <f t="shared" si="7"/>
        <v>406.0318</v>
      </c>
      <c r="K30" s="100">
        <f>K27</f>
        <v>75.65394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64" t="s">
        <v>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50" t="s">
        <v>7</v>
      </c>
      <c r="B32" s="151"/>
      <c r="C32" s="7" t="s">
        <v>3</v>
      </c>
      <c r="D32" s="152" t="s">
        <v>12</v>
      </c>
      <c r="E32" s="150">
        <f>ROUND(E33/1.2,5)</f>
        <v>3.3</v>
      </c>
      <c r="F32" s="167"/>
      <c r="G32" s="151"/>
      <c r="H32" s="168" t="s">
        <v>22</v>
      </c>
      <c r="I32" s="169"/>
      <c r="J32" s="170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71">
        <f>июль!N32</f>
        <v>0.47102</v>
      </c>
      <c r="O32" s="171">
        <f>июль!O32</f>
        <v>0</v>
      </c>
      <c r="P32" s="172">
        <f>июль!P32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54" t="s">
        <v>13</v>
      </c>
      <c r="B33" s="155"/>
      <c r="C33" s="6" t="s">
        <v>9</v>
      </c>
      <c r="D33" s="153"/>
      <c r="E33" s="189">
        <f>июль!E33</f>
        <v>3.96</v>
      </c>
      <c r="F33" s="190">
        <f>июль!F33</f>
        <v>0</v>
      </c>
      <c r="G33" s="191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73">
        <f>ROUND(N32*1.2,5)</f>
        <v>0.56522</v>
      </c>
      <c r="O33" s="173">
        <f>ROUND(O32*1.18,5)</f>
        <v>0</v>
      </c>
      <c r="P33" s="174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44" t="s">
        <v>8</v>
      </c>
      <c r="B34" s="145"/>
      <c r="C34" s="7" t="s">
        <v>3</v>
      </c>
      <c r="D34" s="146" t="s">
        <v>12</v>
      </c>
      <c r="E34" s="175">
        <f>ROUND(E35/1.2,5)</f>
        <v>2.30833</v>
      </c>
      <c r="F34" s="176"/>
      <c r="G34" s="177"/>
      <c r="H34" s="178" t="s">
        <v>22</v>
      </c>
      <c r="I34" s="179"/>
      <c r="J34" s="180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81">
        <f>N32</f>
        <v>0.47102</v>
      </c>
      <c r="O34" s="181"/>
      <c r="P34" s="18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hidden="1" thickBot="1">
      <c r="A35" s="148" t="s">
        <v>13</v>
      </c>
      <c r="B35" s="149"/>
      <c r="C35" s="8" t="s">
        <v>9</v>
      </c>
      <c r="D35" s="147"/>
      <c r="E35" s="183">
        <f>июль!E35</f>
        <v>2.77</v>
      </c>
      <c r="F35" s="184">
        <f>июль!F35</f>
        <v>0</v>
      </c>
      <c r="G35" s="185">
        <f>июль!G35</f>
        <v>0</v>
      </c>
      <c r="H35" s="186" t="s">
        <v>22</v>
      </c>
      <c r="I35" s="187"/>
      <c r="J35" s="188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73">
        <f>ROUND(N34*1.2,5)</f>
        <v>0.56522</v>
      </c>
      <c r="O35" s="173">
        <f>ROUND(O34*1.18,5)</f>
        <v>0</v>
      </c>
      <c r="P35" s="174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2020-09-10T12:43:31Z</cp:lastPrinted>
  <dcterms:created xsi:type="dcterms:W3CDTF">2007-11-26T10:17:51Z</dcterms:created>
  <dcterms:modified xsi:type="dcterms:W3CDTF">2020-10-13T11:27:45Z</dcterms:modified>
  <cp:category/>
  <cp:version/>
  <cp:contentType/>
  <cp:contentStatus/>
</cp:coreProperties>
</file>