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2_6.bin" ContentType="application/vnd.openxmlformats-officedocument.oleObject"/>
  <Override PartName="/xl/embeddings/oleObject_2_7.bin" ContentType="application/vnd.openxmlformats-officedocument.oleObject"/>
  <Override PartName="/xl/embeddings/oleObject_2_8.bin" ContentType="application/vnd.openxmlformats-officedocument.oleObject"/>
  <Override PartName="/xl/embeddings/oleObject_2_9.bin" ContentType="application/vnd.openxmlformats-officedocument.oleObject"/>
  <Override PartName="/xl/embeddings/oleObject_2_10.bin" ContentType="application/vnd.openxmlformats-officedocument.oleObject"/>
  <Override PartName="/xl/embeddings/oleObject_2_11.bin" ContentType="application/vnd.openxmlformats-officedocument.oleObject"/>
  <Override PartName="/xl/embeddings/oleObject_2_1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2775" windowWidth="15480" windowHeight="11640" activeTab="1"/>
  </bookViews>
  <sheets>
    <sheet name="Объем РД НП АТС" sheetId="1" r:id="rId1"/>
    <sheet name="Цена НП АТС" sheetId="2" r:id="rId2"/>
    <sheet name="Бетта" sheetId="3" r:id="rId3"/>
  </sheets>
  <externalReferences>
    <externalReference r:id="rId6"/>
  </externalReferences>
  <definedNames>
    <definedName name="_xlnm.Print_Area" localSheetId="1">'Цена НП АТС'!$A$1:$C$8</definedName>
  </definedNames>
  <calcPr fullCalcOnLoad="1"/>
</workbook>
</file>

<file path=xl/sharedStrings.xml><?xml version="1.0" encoding="utf-8"?>
<sst xmlns="http://schemas.openxmlformats.org/spreadsheetml/2006/main" count="64" uniqueCount="58">
  <si>
    <t>Наименование участника</t>
  </si>
  <si>
    <t>дата</t>
  </si>
  <si>
    <t>* Итоговый объём электрической энергии, приобретённой участником оптового рынка по нерегулируемым ценам на оптом рынке, также должен включать объём электрической энергии, приобретённый участником на оптовом рынке по результатам отбора заявок для балансирования системы за расчётный период,</t>
  </si>
  <si>
    <t xml:space="preserve"> а также уменьшаться на объём электрической энергии, недопоставленный участнику оптового рынка розничными поставщиками, в отношении который не зарегистрирована ГТП на оптовом рынке, по сравнению с объёмом поставки, запланированным в региональном плановом балансе.</t>
  </si>
  <si>
    <t>на оптовом рынке за расчетный период</t>
  </si>
  <si>
    <t xml:space="preserve">код ГТП </t>
  </si>
  <si>
    <t xml:space="preserve"> регулируемым и нерегулируемым ценам</t>
  </si>
  <si>
    <t>Объемы гарантирующего поставщика, приобретенные по</t>
  </si>
  <si>
    <t>Объем электрической энергии, приобретенный Участником оптового рынка по регулируемым ценам,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</si>
  <si>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по регулируемым ценам, не используемый при определении доли поставки на розничном рынке по регулируемым ценам, Мвт.ч.</t>
  </si>
  <si>
    <t>в том числе</t>
  </si>
  <si>
    <t>Объем электрической энергии, приобретенный Участником оптового рынка за расчетный период по регулируемым ценам, Мвт.ч.</t>
  </si>
  <si>
    <t>*Объем электрической энергии, приобретенный участником по результатам конкурентного отбора заявок на сутки вперед, Мвт.ч.</t>
  </si>
  <si>
    <t/>
  </si>
  <si>
    <t>ОАО "Каббалкэнерго"</t>
  </si>
  <si>
    <t>PKABBAGE</t>
  </si>
  <si>
    <t>август   2007</t>
  </si>
  <si>
    <t xml:space="preserve">Средневзвешенная нерегулируемая цена для </t>
  </si>
  <si>
    <t xml:space="preserve">потребителей с интегральным учетом </t>
  </si>
  <si>
    <t>расчёты на розничном рынке по одноставочному тарифу</t>
  </si>
  <si>
    <t>расчёты на розничном рынке по двухставочному тарифу</t>
  </si>
  <si>
    <t>Цена, руб/Мвт.ч.</t>
  </si>
  <si>
    <t>Расчет основных показателей для начисления полезного отпуска потребителям по нерегулируемым ценам по ОАО "Каббалкэнерго"</t>
  </si>
  <si>
    <t xml:space="preserve">         Объём электрической энергии, поставленный гарантирующим поставщиком покупателю электрической энергии (мощности) по регулируемым ценам определяется в соответствии с формулой:</t>
  </si>
  <si>
    <t xml:space="preserve">         - для потребителей приобретающих электроэнергию в целях перепродажи населению</t>
  </si>
  <si>
    <t xml:space="preserve">        - для всех иных потребителей (не приобретающих электроэнергию для перепродажи населению) применяется упрощенная формула:</t>
  </si>
  <si>
    <t xml:space="preserve">        Объём электрической энергии, поставленный покупателю по нерегулируемым ценам, определяется в соответствии с формулой:</t>
  </si>
  <si>
    <t>№</t>
  </si>
  <si>
    <t>Наименование</t>
  </si>
  <si>
    <t>Обозначение по формуле</t>
  </si>
  <si>
    <t>Февраль</t>
  </si>
  <si>
    <t>Март</t>
  </si>
  <si>
    <t xml:space="preserve">Апрель </t>
  </si>
  <si>
    <t>Август 2007г.</t>
  </si>
  <si>
    <t>Объём полезного отпуска по ОАО "Каббалкэнерго"  всего, тыс.кВт.ч.</t>
  </si>
  <si>
    <t>в т.ч. потери сетевой компании к возмещению</t>
  </si>
  <si>
    <t>объём полезного отпуска по ОАО "Каббалкэнерго", тыс.кВт.ч.</t>
  </si>
  <si>
    <t>Объём полезного отпуска по населению и приравненным к ним, тыс.кВт.ч.</t>
  </si>
  <si>
    <t>в т.ч. ОАО "НЭС"</t>
  </si>
  <si>
    <t>ОАО "ПГЭС"</t>
  </si>
  <si>
    <t xml:space="preserve">ОАО "Каббалкэнерго" </t>
  </si>
  <si>
    <t>Объём электрической энергии, фактически потреблённый за соответствующий расчётный период за вычетом объёма электрической энергии (мощности), перепроданного покупателем потребителям-гражданам и приравненным к ним категориям потребителей, тыс.кВт.ч.</t>
  </si>
  <si>
    <t>Объём электрической энергии (мощности), который гарантирующий поставщик мог приобрести на оптовом рынке в рамках регулируемых договоров, тыс.кВт.ч.</t>
  </si>
  <si>
    <t>Объём электрической энергии (мощности), который гарантирующий поставщик мог приобрести на оптовом рынке в рамках регулируемых договоров (без учёта 3% потерь), тыс.кВт.ч.</t>
  </si>
  <si>
    <t>Объем потерь электроэнергии в сетях РСК, тыс.кВт.ч.</t>
  </si>
  <si>
    <t>Объём электрической энергии, приобретённый гарантирующим поставщиком на розничном рынке по регулируемым тарифам за расчётный период, тыс.кВт.ч.</t>
  </si>
  <si>
    <t>Объём электрической энергии утвержденным региональным балансом электроэнергии, предназначенный для приобретения гарантирующим поставщиком на розничном рынке по регулируемым тарифам за расчётный период, тыс.кВт.ч.</t>
  </si>
  <si>
    <t>Недополучено на розничном рынке, тыс.кВт.ч.</t>
  </si>
  <si>
    <t>Объём электрической энергии, приобретённый гарантирующим поставщиком на оптовом, тыс.кВт.ч.</t>
  </si>
  <si>
    <t>Объём электрической энергии, приобретённый гарантирующим поставщиком на оптовом и розничном рынках за расчётный период, тыс.кВт.ч.</t>
  </si>
  <si>
    <t>Объём электрической энергии, приобретённый гарантирующим поставщиком по регулируемым договорам на оптовом рынке, который в течение периода регулирования в соответствии с привязкой контрагентов по регулируемым договорам, утверждённой НП «АТС», приходился на покупателей, лишённых права участия в торговле электрической энергией (мощностью) на оптовом рынке либо на покупателей, приобретающих (приобретавших) электрическую энергию (мощность) одновременно на оптовом и розничном рынке, тыс.кВт.ч.</t>
  </si>
  <si>
    <t>Объём электрической энергии, поставленный покупателю по регулируемым ценам, тыс.кВт.ч.</t>
  </si>
  <si>
    <t>Объем электроэнергии поставляемой потребителям розничного рынка по нерегулируемым ценам, тыс.кВт.ч.</t>
  </si>
  <si>
    <t>Средневзвешенная нерегулируемая цена для потребителей с интегральным учетом,                           опубликованная на  офицальном сайте НП "АТС" (www.np-ats.ru)</t>
  </si>
  <si>
    <t>расчёты на розничном рынке по одноставочному тарифу, руб./МВт.ч.</t>
  </si>
  <si>
    <t>расчёты на розничном рынке по двухставочному тарифу, руб./МВТ.ч</t>
  </si>
  <si>
    <t>И.о. управляющего директора                                                      М.З. Канаметов</t>
  </si>
  <si>
    <t>М.З. Канаметов</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</si>
</sst>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
  </numFmts>
  <fonts count="14">
    <font>
      <sz val="10"/>
      <name val="Arial Cyr"/>
      <family val="0"/>
    </font>
    <font>
      <b/>
      <sz val="14"/>
      <name val="Arial Cyr"/>
      <family val="0"/>
    </font>
    <font>
      <b/>
      <sz val="12"/>
      <name val="Arial Cyr"/>
      <family val="0"/>
    </font>
    <font>
      <sz val="8"/>
      <name val="Arial Cyr"/>
      <family val="0"/>
    </font>
    <font>
      <sz val="10"/>
      <color indexed="8"/>
      <name val="Arial"/>
      <family val="2"/>
    </font>
    <font>
      <u val="single"/>
      <sz val="10"/>
      <color indexed="12"/>
      <name val="Arial Cyr"/>
      <family val="0"/>
    </font>
    <font>
      <u val="single"/>
      <sz val="10"/>
      <color indexed="36"/>
      <name val="Arial Cyr"/>
      <family val="0"/>
    </font>
    <font>
      <sz val="10"/>
      <name val="Helv"/>
      <family val="0"/>
    </font>
    <font>
      <sz val="14"/>
      <name val="Arial Cyr"/>
      <family val="0"/>
    </font>
    <font>
      <sz val="12"/>
      <name val="Arial"/>
      <family val="2"/>
    </font>
    <font>
      <sz val="10"/>
      <color indexed="10"/>
      <name val="Arial Cyr"/>
      <family val="2"/>
    </font>
    <font>
      <sz val="10"/>
      <color indexed="12"/>
      <name val="Arial Cyr"/>
      <family val="2"/>
    </font>
    <font>
      <b/>
      <sz val="10"/>
      <name val="Arial Cyr"/>
      <family val="0"/>
    </font>
    <font>
      <b/>
      <sz val="11"/>
      <name val="Arial Cyr"/>
      <family val="0"/>
    </font>
  </fonts>
  <fills count="4">
    <fill>
      <patternFill/>
    </fill>
    <fill>
      <patternFill patternType="gray125"/>
    </fill>
    <fill>
      <patternFill patternType="solid">
        <fgColor indexed="47"/>
        <bgColor indexed="64"/>
      </patternFill>
    </fill>
    <fill>
      <patternFill patternType="solid">
        <fgColor indexed="22"/>
        <bgColor indexed="64"/>
      </patternFill>
    </fill>
  </fills>
  <borders count="25">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s>
  <cellStyleXfs count="22">
    <xf numFmtId="0" fontId="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2">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2" fillId="0" borderId="1" xfId="0" applyFont="1" applyFill="1" applyBorder="1" applyAlignment="1">
      <alignment horizontal="left"/>
    </xf>
    <xf numFmtId="0" fontId="0" fillId="0" borderId="1" xfId="0" applyNumberFormat="1" applyBorder="1" applyAlignment="1" quotePrefix="1">
      <alignment/>
    </xf>
    <xf numFmtId="0" fontId="0" fillId="0" borderId="1" xfId="0" applyBorder="1" applyAlignment="1">
      <alignment/>
    </xf>
    <xf numFmtId="49" fontId="0" fillId="0" borderId="1" xfId="0" applyNumberFormat="1" applyBorder="1" applyAlignment="1">
      <alignment horizontal="center" vertical="center"/>
    </xf>
    <xf numFmtId="0" fontId="0" fillId="0" borderId="1" xfId="0" applyBorder="1" applyAlignment="1">
      <alignment horizontal="center" vertical="center"/>
    </xf>
    <xf numFmtId="0" fontId="1" fillId="2" borderId="0" xfId="0" applyFont="1" applyFill="1" applyBorder="1" applyAlignment="1">
      <alignment horizontal="center" vertical="center"/>
    </xf>
    <xf numFmtId="0" fontId="0" fillId="2" borderId="2" xfId="0" applyFill="1" applyBorder="1" applyAlignment="1">
      <alignment/>
    </xf>
    <xf numFmtId="0" fontId="1" fillId="2" borderId="3" xfId="0" applyFont="1" applyFill="1" applyBorder="1" applyAlignment="1">
      <alignment horizontal="center" vertical="center"/>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1" fillId="2" borderId="8" xfId="0" applyFont="1" applyFill="1" applyBorder="1" applyAlignment="1">
      <alignment horizontal="center" vertical="center"/>
    </xf>
    <xf numFmtId="0" fontId="0" fillId="2" borderId="9" xfId="0" applyFill="1" applyBorder="1" applyAlignment="1">
      <alignment/>
    </xf>
    <xf numFmtId="49" fontId="4" fillId="0" borderId="10" xfId="0" applyNumberFormat="1" applyFont="1" applyBorder="1" applyAlignment="1">
      <alignment wrapText="1" shrinkToFit="1"/>
    </xf>
    <xf numFmtId="2" fontId="1" fillId="2" borderId="3" xfId="0" applyNumberFormat="1" applyFont="1" applyFill="1" applyBorder="1" applyAlignment="1">
      <alignment horizontal="center" vertical="center"/>
    </xf>
    <xf numFmtId="0" fontId="1" fillId="2" borderId="4" xfId="0" applyFont="1" applyFill="1" applyBorder="1" applyAlignment="1">
      <alignment vertical="distributed"/>
    </xf>
    <xf numFmtId="2" fontId="1" fillId="2" borderId="8" xfId="0" applyNumberFormat="1" applyFont="1" applyFill="1" applyBorder="1" applyAlignment="1">
      <alignment horizontal="center" vertical="center"/>
    </xf>
    <xf numFmtId="0" fontId="2" fillId="0" borderId="10" xfId="0" applyFont="1" applyFill="1" applyBorder="1" applyAlignment="1">
      <alignment horizontal="left"/>
    </xf>
    <xf numFmtId="0" fontId="0" fillId="0" borderId="10" xfId="0" applyNumberFormat="1" applyBorder="1" applyAlignment="1" quotePrefix="1">
      <alignment/>
    </xf>
    <xf numFmtId="0" fontId="0" fillId="0" borderId="1" xfId="0" applyNumberFormat="1" applyBorder="1" applyAlignment="1">
      <alignment horizontal="center"/>
    </xf>
    <xf numFmtId="17" fontId="0" fillId="0" borderId="1" xfId="0" applyNumberFormat="1" applyBorder="1" applyAlignment="1" quotePrefix="1">
      <alignment horizontal="center"/>
    </xf>
    <xf numFmtId="0" fontId="2" fillId="0" borderId="10" xfId="0" applyFont="1" applyFill="1" applyBorder="1" applyAlignment="1">
      <alignment horizontal="left" vertical="center"/>
    </xf>
    <xf numFmtId="49" fontId="0" fillId="0" borderId="1" xfId="0" applyNumberFormat="1" applyBorder="1" applyAlignment="1">
      <alignment horizontal="center" vertical="center" wrapText="1"/>
    </xf>
    <xf numFmtId="0" fontId="7" fillId="0" borderId="0" xfId="0" applyAlignment="1">
      <alignment/>
    </xf>
    <xf numFmtId="49" fontId="4" fillId="0" borderId="3" xfId="0" applyNumberFormat="1" applyFont="1" applyBorder="1" applyAlignment="1">
      <alignment horizontal="left" vertical="center" wrapText="1" shrinkToFit="1"/>
    </xf>
    <xf numFmtId="0" fontId="0" fillId="0" borderId="9" xfId="0" applyBorder="1" applyAlignment="1">
      <alignment horizontal="left" vertical="center"/>
    </xf>
    <xf numFmtId="49" fontId="0" fillId="0" borderId="11" xfId="0" applyNumberFormat="1" applyBorder="1" applyAlignment="1">
      <alignment horizontal="center" vertical="center"/>
    </xf>
    <xf numFmtId="49" fontId="0" fillId="0" borderId="12" xfId="0" applyNumberFormat="1" applyBorder="1" applyAlignment="1">
      <alignment horizontal="center" vertical="center"/>
    </xf>
    <xf numFmtId="49" fontId="4" fillId="0" borderId="4" xfId="0" applyNumberFormat="1" applyFont="1" applyBorder="1" applyAlignment="1">
      <alignment horizontal="left" vertical="center" wrapText="1" shrinkToFit="1"/>
    </xf>
    <xf numFmtId="0" fontId="8" fillId="0" borderId="0" xfId="0" applyFont="1" applyAlignment="1">
      <alignment horizontal="center" wrapText="1"/>
    </xf>
    <xf numFmtId="0" fontId="7" fillId="0" borderId="0" xfId="0" applyAlignment="1">
      <alignment horizontal="left" wrapText="1"/>
    </xf>
    <xf numFmtId="0" fontId="7" fillId="0" borderId="0" xfId="0" applyAlignment="1">
      <alignment/>
    </xf>
    <xf numFmtId="0" fontId="7" fillId="0" borderId="0" xfId="0" applyAlignment="1">
      <alignment wrapText="1"/>
    </xf>
    <xf numFmtId="0" fontId="9" fillId="0" borderId="0" xfId="0" applyFont="1" applyAlignment="1">
      <alignment horizontal="center"/>
    </xf>
    <xf numFmtId="49" fontId="7" fillId="0" borderId="0" xfId="0" applyNumberFormat="1" applyAlignment="1">
      <alignment wrapText="1"/>
    </xf>
    <xf numFmtId="0" fontId="7" fillId="0" borderId="0" xfId="0" applyAlignment="1">
      <alignment horizontal="justify" wrapText="1"/>
    </xf>
    <xf numFmtId="0" fontId="9" fillId="0" borderId="0" xfId="0" applyFont="1" applyAlignment="1">
      <alignment horizontal="justify"/>
    </xf>
    <xf numFmtId="0" fontId="9" fillId="0" borderId="0" xfId="0" applyFont="1" applyAlignment="1">
      <alignment/>
    </xf>
    <xf numFmtId="0" fontId="7" fillId="0" borderId="1" xfId="0" applyBorder="1" applyAlignment="1">
      <alignment horizontal="center" vertical="center"/>
    </xf>
    <xf numFmtId="0" fontId="7" fillId="0" borderId="1" xfId="0" applyBorder="1" applyAlignment="1">
      <alignment horizontal="center" vertical="center" wrapText="1"/>
    </xf>
    <xf numFmtId="0" fontId="7" fillId="0" borderId="1" xfId="0" applyFill="1" applyBorder="1" applyAlignment="1">
      <alignment horizontal="center" vertical="center" wrapText="1"/>
    </xf>
    <xf numFmtId="0" fontId="7" fillId="0" borderId="1" xfId="0" applyBorder="1" applyAlignment="1">
      <alignment wrapText="1"/>
    </xf>
    <xf numFmtId="0" fontId="7" fillId="3" borderId="1" xfId="0" applyFill="1" applyBorder="1" applyAlignment="1">
      <alignment/>
    </xf>
    <xf numFmtId="3" fontId="10" fillId="0" borderId="1" xfId="0" applyNumberFormat="1" applyFont="1" applyBorder="1" applyAlignment="1">
      <alignment horizontal="center"/>
    </xf>
    <xf numFmtId="0" fontId="7" fillId="0" borderId="1" xfId="0" applyBorder="1" applyAlignment="1">
      <alignment horizontal="right" wrapText="1"/>
    </xf>
    <xf numFmtId="3" fontId="7" fillId="0" borderId="1" xfId="0" applyNumberFormat="1" applyBorder="1" applyAlignment="1">
      <alignment horizontal="center"/>
    </xf>
    <xf numFmtId="3" fontId="7" fillId="0" borderId="13" xfId="0" applyNumberFormat="1" applyFill="1" applyBorder="1" applyAlignment="1">
      <alignment horizontal="center"/>
    </xf>
    <xf numFmtId="0" fontId="7" fillId="0" borderId="1" xfId="0" applyBorder="1" applyAlignment="1">
      <alignment/>
    </xf>
    <xf numFmtId="3" fontId="10" fillId="0" borderId="1" xfId="0" applyNumberFormat="1" applyFont="1" applyFill="1" applyBorder="1" applyAlignment="1">
      <alignment horizontal="center"/>
    </xf>
    <xf numFmtId="3" fontId="11" fillId="0" borderId="1" xfId="0" applyNumberFormat="1" applyFont="1" applyBorder="1" applyAlignment="1">
      <alignment horizontal="center"/>
    </xf>
    <xf numFmtId="3" fontId="0" fillId="0" borderId="1" xfId="0" applyNumberFormat="1" applyFont="1" applyBorder="1" applyAlignment="1">
      <alignment/>
    </xf>
    <xf numFmtId="3" fontId="10" fillId="0" borderId="1" xfId="0" applyNumberFormat="1" applyFont="1" applyBorder="1" applyAlignment="1">
      <alignment/>
    </xf>
    <xf numFmtId="3" fontId="11" fillId="0" borderId="1" xfId="0" applyNumberFormat="1" applyFont="1" applyBorder="1" applyAlignment="1">
      <alignment/>
    </xf>
    <xf numFmtId="0" fontId="7" fillId="0" borderId="1" xfId="0" applyNumberFormat="1" applyBorder="1" applyAlignment="1">
      <alignment horizontal="center"/>
    </xf>
    <xf numFmtId="168" fontId="7" fillId="0" borderId="1" xfId="0" applyNumberFormat="1" applyBorder="1" applyAlignment="1">
      <alignment/>
    </xf>
    <xf numFmtId="0" fontId="7" fillId="0" borderId="1" xfId="0" applyFill="1" applyBorder="1" applyAlignment="1">
      <alignment wrapText="1"/>
    </xf>
    <xf numFmtId="3" fontId="7" fillId="0" borderId="0" xfId="0" applyNumberFormat="1" applyAlignment="1">
      <alignment/>
    </xf>
    <xf numFmtId="0" fontId="12" fillId="0" borderId="14" xfId="0" applyFont="1" applyBorder="1" applyAlignment="1">
      <alignment vertical="center" wrapText="1"/>
    </xf>
    <xf numFmtId="0" fontId="12" fillId="0" borderId="15" xfId="0" applyFont="1" applyBorder="1" applyAlignment="1">
      <alignment vertical="center" wrapText="1"/>
    </xf>
    <xf numFmtId="0" fontId="12" fillId="0" borderId="16" xfId="0" applyFont="1" applyBorder="1" applyAlignment="1">
      <alignment vertical="center" wrapText="1"/>
    </xf>
    <xf numFmtId="0" fontId="12" fillId="0" borderId="15" xfId="0" applyFont="1" applyBorder="1" applyAlignment="1">
      <alignment vertical="center" wrapText="1"/>
    </xf>
    <xf numFmtId="0" fontId="12" fillId="0" borderId="16" xfId="0" applyFont="1" applyBorder="1" applyAlignment="1">
      <alignment vertical="center" wrapText="1"/>
    </xf>
    <xf numFmtId="0" fontId="7" fillId="0" borderId="0" xfId="0" applyBorder="1" applyAlignment="1">
      <alignment/>
    </xf>
    <xf numFmtId="0" fontId="12" fillId="0" borderId="17" xfId="0" applyFont="1" applyBorder="1" applyAlignment="1">
      <alignment vertical="center" wrapText="1"/>
    </xf>
    <xf numFmtId="0" fontId="12" fillId="0" borderId="18" xfId="0" applyFont="1" applyBorder="1" applyAlignment="1">
      <alignment vertical="center" wrapText="1"/>
    </xf>
    <xf numFmtId="0" fontId="12" fillId="0" borderId="19" xfId="0" applyFont="1" applyBorder="1" applyAlignment="1">
      <alignment vertical="center" wrapText="1"/>
    </xf>
    <xf numFmtId="0" fontId="12" fillId="0" borderId="0" xfId="0" applyFont="1" applyBorder="1" applyAlignment="1">
      <alignment vertical="center" wrapText="1"/>
    </xf>
    <xf numFmtId="0" fontId="12" fillId="0" borderId="20" xfId="0" applyFont="1" applyBorder="1" applyAlignment="1">
      <alignment vertical="center" wrapText="1"/>
    </xf>
    <xf numFmtId="0" fontId="7" fillId="0" borderId="21" xfId="0" applyBorder="1" applyAlignment="1">
      <alignment/>
    </xf>
    <xf numFmtId="0" fontId="7" fillId="0" borderId="10" xfId="0" applyBorder="1" applyAlignment="1">
      <alignment/>
    </xf>
    <xf numFmtId="0" fontId="7" fillId="0" borderId="7" xfId="0" applyBorder="1" applyAlignment="1">
      <alignment/>
    </xf>
    <xf numFmtId="0" fontId="7" fillId="0" borderId="5" xfId="0" applyBorder="1" applyAlignment="1">
      <alignment/>
    </xf>
    <xf numFmtId="0" fontId="7" fillId="0" borderId="22" xfId="0" applyBorder="1" applyAlignment="1">
      <alignment/>
    </xf>
    <xf numFmtId="0" fontId="7" fillId="0" borderId="23" xfId="0" applyBorder="1" applyAlignment="1">
      <alignment/>
    </xf>
    <xf numFmtId="0" fontId="7" fillId="0" borderId="24" xfId="0" applyBorder="1" applyAlignment="1">
      <alignment/>
    </xf>
    <xf numFmtId="0" fontId="12" fillId="0" borderId="0" xfId="0" applyFont="1" applyAlignment="1">
      <alignment/>
    </xf>
    <xf numFmtId="0" fontId="13" fillId="0" borderId="0" xfId="0" applyFont="1" applyAlignment="1">
      <alignment/>
    </xf>
    <xf numFmtId="0" fontId="13" fillId="0" borderId="0" xfId="0" applyFont="1" applyAlignment="1">
      <alignment horizontal="righ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wmf" /><Relationship Id="rId3" Type="http://schemas.openxmlformats.org/officeDocument/2006/relationships/image" Target="../media/image4.wmf" /><Relationship Id="rId4" Type="http://schemas.openxmlformats.org/officeDocument/2006/relationships/image" Target="../media/image5.wmf" /><Relationship Id="rId5" Type="http://schemas.openxmlformats.org/officeDocument/2006/relationships/image" Target="../media/image6.wmf" /><Relationship Id="rId6" Type="http://schemas.openxmlformats.org/officeDocument/2006/relationships/image" Target="../media/image7.wmf" /><Relationship Id="rId7" Type="http://schemas.openxmlformats.org/officeDocument/2006/relationships/image" Target="../media/image8.wmf" /><Relationship Id="rId8" Type="http://schemas.openxmlformats.org/officeDocument/2006/relationships/image" Target="../media/image9.wmf" /><Relationship Id="rId9" Type="http://schemas.openxmlformats.org/officeDocument/2006/relationships/image" Target="../media/image10.emf" /><Relationship Id="rId10" Type="http://schemas.openxmlformats.org/officeDocument/2006/relationships/image" Target="../media/image12.emf" /><Relationship Id="rId11" Type="http://schemas.openxmlformats.org/officeDocument/2006/relationships/image" Target="../media/image13.emf" /><Relationship Id="rId12" Type="http://schemas.openxmlformats.org/officeDocument/2006/relationships/image" Target="../media/image12.emf" /><Relationship Id="rId13"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3</xdr:row>
      <xdr:rowOff>9525</xdr:rowOff>
    </xdr:from>
    <xdr:to>
      <xdr:col>1</xdr:col>
      <xdr:colOff>2790825</xdr:colOff>
      <xdr:row>5</xdr:row>
      <xdr:rowOff>47625</xdr:rowOff>
    </xdr:to>
    <xdr:pic macro="[1]!Объект22_Щелкнуть">
      <xdr:nvPicPr>
        <xdr:cNvPr id="1" name="Picture 1"/>
        <xdr:cNvPicPr preferRelativeResize="1">
          <a:picLocks noChangeAspect="1"/>
        </xdr:cNvPicPr>
      </xdr:nvPicPr>
      <xdr:blipFill>
        <a:blip r:embed="rId1"/>
        <a:stretch>
          <a:fillRect/>
        </a:stretch>
      </xdr:blipFill>
      <xdr:spPr>
        <a:xfrm>
          <a:off x="390525" y="1028700"/>
          <a:ext cx="2800350" cy="390525"/>
        </a:xfrm>
        <a:prstGeom prst="rect">
          <a:avLst/>
        </a:prstGeom>
        <a:noFill/>
        <a:ln w="9525" cmpd="sng">
          <a:noFill/>
        </a:ln>
      </xdr:spPr>
    </xdr:pic>
    <xdr:clientData/>
  </xdr:twoCellAnchor>
  <xdr:twoCellAnchor>
    <xdr:from>
      <xdr:col>0</xdr:col>
      <xdr:colOff>352425</xdr:colOff>
      <xdr:row>7</xdr:row>
      <xdr:rowOff>19050</xdr:rowOff>
    </xdr:from>
    <xdr:to>
      <xdr:col>1</xdr:col>
      <xdr:colOff>1971675</xdr:colOff>
      <xdr:row>9</xdr:row>
      <xdr:rowOff>114300</xdr:rowOff>
    </xdr:to>
    <xdr:pic>
      <xdr:nvPicPr>
        <xdr:cNvPr id="2" name="Picture 11"/>
        <xdr:cNvPicPr preferRelativeResize="1">
          <a:picLocks noChangeAspect="1"/>
        </xdr:cNvPicPr>
      </xdr:nvPicPr>
      <xdr:blipFill>
        <a:blip r:embed="rId2"/>
        <a:stretch>
          <a:fillRect/>
        </a:stretch>
      </xdr:blipFill>
      <xdr:spPr>
        <a:xfrm>
          <a:off x="352425" y="1866900"/>
          <a:ext cx="2019300" cy="381000"/>
        </a:xfrm>
        <a:prstGeom prst="rect">
          <a:avLst/>
        </a:prstGeom>
        <a:noFill/>
        <a:ln w="9525" cmpd="sng">
          <a:noFill/>
        </a:ln>
      </xdr:spPr>
    </xdr:pic>
    <xdr:clientData/>
  </xdr:twoCellAnchor>
  <xdr:twoCellAnchor>
    <xdr:from>
      <xdr:col>1</xdr:col>
      <xdr:colOff>2419350</xdr:colOff>
      <xdr:row>7</xdr:row>
      <xdr:rowOff>0</xdr:rowOff>
    </xdr:from>
    <xdr:to>
      <xdr:col>5</xdr:col>
      <xdr:colOff>542925</xdr:colOff>
      <xdr:row>9</xdr:row>
      <xdr:rowOff>104775</xdr:rowOff>
    </xdr:to>
    <xdr:sp>
      <xdr:nvSpPr>
        <xdr:cNvPr id="3" name="TextBox 12"/>
        <xdr:cNvSpPr txBox="1">
          <a:spLocks noChangeArrowheads="1"/>
        </xdr:cNvSpPr>
      </xdr:nvSpPr>
      <xdr:spPr>
        <a:xfrm>
          <a:off x="2819400" y="1847850"/>
          <a:ext cx="3895725" cy="390525"/>
        </a:xfrm>
        <a:prstGeom prst="rect">
          <a:avLst/>
        </a:prstGeom>
        <a:solidFill>
          <a:srgbClr val="FFFFFF"/>
        </a:solidFill>
        <a:ln w="9525" cmpd="sng">
          <a:noFill/>
        </a:ln>
      </xdr:spPr>
      <xdr:txBody>
        <a:bodyPr vertOverflow="clip" wrap="square"/>
        <a:p>
          <a:pPr algn="l">
            <a:defRPr/>
          </a:pPr>
          <a:r>
            <a:rPr lang="en-US" cap="none" sz="1000" b="0" i="0" u="none" baseline="0">
              <a:latin typeface="Arial Cyr"/>
              <a:ea typeface="Arial Cyr"/>
              <a:cs typeface="Arial Cyr"/>
            </a:rPr>
            <a:t>V факт -фактическое потребление электроэнергии за период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ashieva\&#1085;&#1086;&#1074;&#1072;&#1103;%20&#1073;&#1077;&#1090;&#1090;&#1072;\&#1050;&#1086;&#1101;&#1101;&#1092;&#1080;&#1094;&#1080;&#1077;&#1085;&#1090;&#1041;&#1077;&#1090;&#1090;&#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Коэф1 (4)"/>
      <sheetName val="Коэф1"/>
      <sheetName val="март"/>
      <sheetName val="апрель"/>
      <sheetName val="май"/>
      <sheetName val="июнь"/>
      <sheetName val="Июль"/>
      <sheetName val="Август"/>
      <sheetName val="Сентябрь"/>
      <sheetName val="ПрогнозОктябрь"/>
    </sheetNames>
    <definedNames>
      <definedName name="Объект2_Щелкнуть"/>
      <definedName name="Объект22_Щелкнуть"/>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oleObject" Target="../embeddings/oleObject_2_6.bin" /><Relationship Id="rId8" Type="http://schemas.openxmlformats.org/officeDocument/2006/relationships/oleObject" Target="../embeddings/oleObject_2_7.bin" /><Relationship Id="rId9" Type="http://schemas.openxmlformats.org/officeDocument/2006/relationships/oleObject" Target="../embeddings/oleObject_2_8.bin" /><Relationship Id="rId10" Type="http://schemas.openxmlformats.org/officeDocument/2006/relationships/oleObject" Target="../embeddings/oleObject_2_9.bin" /><Relationship Id="rId11" Type="http://schemas.openxmlformats.org/officeDocument/2006/relationships/oleObject" Target="../embeddings/oleObject_2_10.bin" /><Relationship Id="rId12" Type="http://schemas.openxmlformats.org/officeDocument/2006/relationships/oleObject" Target="../embeddings/oleObject_2_11.bin" /><Relationship Id="rId13" Type="http://schemas.openxmlformats.org/officeDocument/2006/relationships/oleObject" Target="../embeddings/oleObject_2_12.bin" /><Relationship Id="rId14" Type="http://schemas.openxmlformats.org/officeDocument/2006/relationships/vmlDrawing" Target="../drawings/vmlDrawing1.vml" /><Relationship Id="rId15"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11"/>
  <sheetViews>
    <sheetView view="pageBreakPreview" zoomScale="130" zoomScaleSheetLayoutView="130" workbookViewId="0" topLeftCell="A1">
      <selection activeCell="A10" sqref="A10"/>
    </sheetView>
  </sheetViews>
  <sheetFormatPr defaultColWidth="9.00390625" defaultRowHeight="12.75"/>
  <cols>
    <col min="1" max="1" width="34.75390625" style="0" bestFit="1" customWidth="1"/>
    <col min="2" max="4" width="30.375" style="0" customWidth="1"/>
    <col min="5" max="5" width="27.875" style="0" customWidth="1"/>
  </cols>
  <sheetData>
    <row r="1" spans="1:5" ht="18">
      <c r="A1" s="9"/>
      <c r="B1" s="10" t="s">
        <v>7</v>
      </c>
      <c r="C1" s="10"/>
      <c r="D1" s="10"/>
      <c r="E1" s="11"/>
    </row>
    <row r="2" spans="1:5" ht="18">
      <c r="A2" s="12"/>
      <c r="B2" s="8" t="s">
        <v>6</v>
      </c>
      <c r="C2" s="8"/>
      <c r="D2" s="8"/>
      <c r="E2" s="13"/>
    </row>
    <row r="3" spans="1:5" ht="18">
      <c r="A3" s="14"/>
      <c r="B3" s="15" t="s">
        <v>4</v>
      </c>
      <c r="C3" s="15"/>
      <c r="D3" s="15"/>
      <c r="E3" s="16"/>
    </row>
    <row r="4" spans="1:2" ht="15.75" customHeight="1">
      <c r="A4" s="3" t="s">
        <v>0</v>
      </c>
      <c r="B4" s="4" t="s">
        <v>14</v>
      </c>
    </row>
    <row r="5" spans="1:2" ht="15.75" customHeight="1">
      <c r="A5" s="3" t="s">
        <v>5</v>
      </c>
      <c r="B5" s="6" t="s">
        <v>15</v>
      </c>
    </row>
    <row r="6" spans="1:2" ht="15.75" customHeight="1">
      <c r="A6" s="3" t="s">
        <v>1</v>
      </c>
      <c r="B6" s="6" t="s">
        <v>16</v>
      </c>
    </row>
    <row r="7" spans="1:5" ht="15.75" customHeight="1">
      <c r="A7" s="3"/>
      <c r="B7" s="28" t="s">
        <v>11</v>
      </c>
      <c r="C7" s="30" t="s">
        <v>10</v>
      </c>
      <c r="D7" s="31"/>
      <c r="E7" s="32" t="s">
        <v>12</v>
      </c>
    </row>
    <row r="8" spans="1:5" ht="94.5" customHeight="1">
      <c r="A8" s="7"/>
      <c r="B8" s="29"/>
      <c r="C8" s="17" t="s">
        <v>8</v>
      </c>
      <c r="D8" s="17" t="s">
        <v>9</v>
      </c>
      <c r="E8" s="29"/>
    </row>
    <row r="9" spans="1:5" ht="12.75" customHeight="1">
      <c r="A9" s="7" t="s">
        <v>13</v>
      </c>
      <c r="B9" s="5">
        <v>30386</v>
      </c>
      <c r="C9" s="5">
        <v>30386</v>
      </c>
      <c r="D9" s="5">
        <v>0</v>
      </c>
      <c r="E9" s="5">
        <v>2868</v>
      </c>
    </row>
    <row r="10" ht="118.5" customHeight="1">
      <c r="A10" s="1" t="s">
        <v>2</v>
      </c>
    </row>
    <row r="11" ht="114.75" customHeight="1">
      <c r="A11" s="2" t="s">
        <v>3</v>
      </c>
    </row>
    <row r="12" ht="12.75" customHeight="1"/>
    <row r="13" ht="118.5" customHeight="1"/>
    <row r="14" ht="114.75" customHeight="1"/>
  </sheetData>
  <mergeCells count="3">
    <mergeCell ref="B7:B8"/>
    <mergeCell ref="C7:D7"/>
    <mergeCell ref="E7:E8"/>
  </mergeCells>
  <printOptions/>
  <pageMargins left="0.75" right="0.75" top="1" bottom="1" header="0.5" footer="0.5"/>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C7"/>
  <sheetViews>
    <sheetView tabSelected="1" view="pageBreakPreview" zoomScaleSheetLayoutView="100" workbookViewId="0" topLeftCell="A1">
      <selection activeCell="C12" sqref="C12"/>
    </sheetView>
  </sheetViews>
  <sheetFormatPr defaultColWidth="9.00390625" defaultRowHeight="12.75"/>
  <cols>
    <col min="1" max="1" width="36.00390625" style="0" customWidth="1"/>
    <col min="2" max="2" width="37.00390625" style="0" customWidth="1"/>
    <col min="3" max="3" width="46.25390625" style="0" customWidth="1"/>
  </cols>
  <sheetData>
    <row r="1" spans="1:3" ht="18">
      <c r="A1" s="9"/>
      <c r="B1" s="18" t="s">
        <v>17</v>
      </c>
      <c r="C1" s="19"/>
    </row>
    <row r="2" spans="1:3" ht="18">
      <c r="A2" s="14"/>
      <c r="B2" s="20" t="s">
        <v>18</v>
      </c>
      <c r="C2" s="16"/>
    </row>
    <row r="3" spans="1:2" ht="15.75">
      <c r="A3" s="21" t="s">
        <v>0</v>
      </c>
      <c r="B3" s="22" t="s">
        <v>14</v>
      </c>
    </row>
    <row r="4" spans="1:2" ht="15.75">
      <c r="A4" s="21" t="s">
        <v>5</v>
      </c>
      <c r="B4" s="23" t="s">
        <v>15</v>
      </c>
    </row>
    <row r="5" spans="1:2" ht="15.75">
      <c r="A5" s="21" t="s">
        <v>1</v>
      </c>
      <c r="B5" s="24" t="s">
        <v>16</v>
      </c>
    </row>
    <row r="6" spans="1:3" ht="25.5">
      <c r="A6" s="25"/>
      <c r="B6" s="26" t="s">
        <v>19</v>
      </c>
      <c r="C6" s="26" t="s">
        <v>20</v>
      </c>
    </row>
    <row r="7" spans="1:3" ht="25.5" customHeight="1">
      <c r="A7" s="5" t="s">
        <v>21</v>
      </c>
      <c r="B7" s="5">
        <v>2070.65</v>
      </c>
      <c r="C7" s="5">
        <v>897.53</v>
      </c>
    </row>
  </sheetData>
  <printOptions/>
  <pageMargins left="0.75" right="0.75" top="1" bottom="1" header="0.5" footer="0.5"/>
  <pageSetup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dimension ref="A1:I51"/>
  <sheetViews>
    <sheetView workbookViewId="0" topLeftCell="A44">
      <selection activeCell="I21" sqref="I21"/>
    </sheetView>
  </sheetViews>
  <sheetFormatPr defaultColWidth="9.00390625" defaultRowHeight="12.75"/>
  <cols>
    <col min="1" max="1" width="5.25390625" style="27" customWidth="1"/>
    <col min="2" max="2" width="70.25390625" style="27" customWidth="1"/>
    <col min="3" max="3" width="12.625" style="27" customWidth="1"/>
    <col min="4" max="4" width="11.25390625" style="27" hidden="1" customWidth="1"/>
    <col min="5" max="5" width="13.00390625" style="27" hidden="1" customWidth="1"/>
    <col min="6" max="6" width="11.00390625" style="27" hidden="1" customWidth="1"/>
    <col min="7" max="7" width="14.75390625" style="27" customWidth="1"/>
    <col min="8" max="8" width="13.75390625" style="27" customWidth="1"/>
    <col min="9" max="16384" width="9.125" style="27" customWidth="1"/>
  </cols>
  <sheetData>
    <row r="1" spans="1:6" ht="36" customHeight="1">
      <c r="A1" s="33" t="s">
        <v>22</v>
      </c>
      <c r="B1" s="33"/>
      <c r="C1" s="33"/>
      <c r="D1" s="33"/>
      <c r="E1" s="33"/>
      <c r="F1" s="33"/>
    </row>
    <row r="2" spans="1:7" ht="31.5" customHeight="1">
      <c r="A2" s="34" t="s">
        <v>23</v>
      </c>
      <c r="B2" s="34"/>
      <c r="C2" s="34"/>
      <c r="D2" s="34"/>
      <c r="E2" s="34"/>
      <c r="F2" s="34"/>
      <c r="G2" s="34"/>
    </row>
    <row r="3" spans="1:6" ht="12.75">
      <c r="A3" s="35" t="s">
        <v>24</v>
      </c>
      <c r="B3" s="35"/>
      <c r="C3" s="35"/>
      <c r="D3" s="35"/>
      <c r="E3" s="35"/>
      <c r="F3" s="35"/>
    </row>
    <row r="4" spans="3:5" ht="12.75">
      <c r="C4" s="36"/>
      <c r="D4" s="36"/>
      <c r="E4" s="36"/>
    </row>
    <row r="5" spans="1:5" ht="15">
      <c r="A5" s="37"/>
      <c r="C5" s="36"/>
      <c r="D5" s="36"/>
      <c r="E5" s="36"/>
    </row>
    <row r="6" ht="11.25" customHeight="1"/>
    <row r="7" spans="1:6" ht="26.25" customHeight="1">
      <c r="A7" s="38" t="s">
        <v>25</v>
      </c>
      <c r="B7" s="38"/>
      <c r="C7" s="38"/>
      <c r="D7" s="38"/>
      <c r="E7" s="38"/>
      <c r="F7" s="38"/>
    </row>
    <row r="8" ht="11.25" customHeight="1"/>
    <row r="9" ht="11.25" customHeight="1"/>
    <row r="10" ht="11.25" customHeight="1"/>
    <row r="11" spans="1:6" ht="25.5" customHeight="1">
      <c r="A11" s="39" t="s">
        <v>26</v>
      </c>
      <c r="B11" s="39"/>
      <c r="C11" s="39"/>
      <c r="D11" s="39"/>
      <c r="E11" s="39"/>
      <c r="F11" s="39"/>
    </row>
    <row r="13" ht="15">
      <c r="A13" s="37"/>
    </row>
    <row r="16" ht="15">
      <c r="A16" s="40"/>
    </row>
    <row r="17" ht="15">
      <c r="A17" s="40"/>
    </row>
    <row r="18" ht="9.75" customHeight="1">
      <c r="A18" s="41"/>
    </row>
    <row r="19" spans="1:7" ht="38.25">
      <c r="A19" s="42" t="s">
        <v>27</v>
      </c>
      <c r="B19" s="42" t="s">
        <v>28</v>
      </c>
      <c r="C19" s="43" t="s">
        <v>29</v>
      </c>
      <c r="D19" s="44" t="s">
        <v>30</v>
      </c>
      <c r="E19" s="44" t="s">
        <v>31</v>
      </c>
      <c r="F19" s="44" t="s">
        <v>32</v>
      </c>
      <c r="G19" s="44" t="s">
        <v>33</v>
      </c>
    </row>
    <row r="20" spans="1:7" ht="16.5" customHeight="1">
      <c r="A20" s="45">
        <v>1</v>
      </c>
      <c r="B20" s="45" t="s">
        <v>34</v>
      </c>
      <c r="C20" s="46"/>
      <c r="D20" s="47">
        <v>124371220</v>
      </c>
      <c r="E20" s="47">
        <v>129926070</v>
      </c>
      <c r="F20" s="47">
        <v>111690069</v>
      </c>
      <c r="G20" s="47">
        <v>93233.838</v>
      </c>
    </row>
    <row r="21" spans="1:9" ht="14.25" customHeight="1">
      <c r="A21" s="45"/>
      <c r="B21" s="48" t="s">
        <v>35</v>
      </c>
      <c r="C21" s="46"/>
      <c r="D21" s="49">
        <f>D20-D22</f>
        <v>124371220</v>
      </c>
      <c r="E21" s="49">
        <f>E20-E22</f>
        <v>33179963</v>
      </c>
      <c r="F21" s="49">
        <f>F20-F22</f>
        <v>24302454.200000003</v>
      </c>
      <c r="G21" s="49">
        <f>G20-G22</f>
        <v>15305.947</v>
      </c>
      <c r="H21" s="50"/>
      <c r="I21" s="50"/>
    </row>
    <row r="22" spans="1:8" ht="13.5" customHeight="1">
      <c r="A22" s="45"/>
      <c r="B22" s="48" t="s">
        <v>36</v>
      </c>
      <c r="C22" s="46"/>
      <c r="D22" s="47"/>
      <c r="E22" s="47">
        <v>96746107</v>
      </c>
      <c r="F22" s="47">
        <v>87387614.8</v>
      </c>
      <c r="G22" s="47">
        <v>77927.891</v>
      </c>
      <c r="H22" s="27">
        <f>G22/G20</f>
        <v>0.8358327048597957</v>
      </c>
    </row>
    <row r="23" spans="1:7" ht="24" customHeight="1">
      <c r="A23" s="51">
        <f>A20+1</f>
        <v>2</v>
      </c>
      <c r="B23" s="45" t="s">
        <v>37</v>
      </c>
      <c r="C23" s="51"/>
      <c r="D23" s="49">
        <f>D24+D25+D26</f>
        <v>10561402</v>
      </c>
      <c r="E23" s="49">
        <f>E24+E25+E26</f>
        <v>23489196</v>
      </c>
      <c r="F23" s="49">
        <f>F24+F25+F26</f>
        <v>26968032.27</v>
      </c>
      <c r="G23" s="49">
        <f>G24+G25+G26</f>
        <v>23160.572</v>
      </c>
    </row>
    <row r="24" spans="1:7" ht="13.5" customHeight="1">
      <c r="A24" s="51"/>
      <c r="B24" s="48" t="s">
        <v>38</v>
      </c>
      <c r="C24" s="46"/>
      <c r="D24" s="47">
        <v>8557567</v>
      </c>
      <c r="E24" s="47">
        <v>9188800</v>
      </c>
      <c r="F24" s="52">
        <v>10117400</v>
      </c>
      <c r="G24" s="52">
        <v>9413.9</v>
      </c>
    </row>
    <row r="25" spans="1:7" ht="13.5" customHeight="1">
      <c r="A25" s="51"/>
      <c r="B25" s="48" t="s">
        <v>39</v>
      </c>
      <c r="C25" s="46"/>
      <c r="D25" s="47">
        <v>2003835</v>
      </c>
      <c r="E25" s="47">
        <v>2710858</v>
      </c>
      <c r="F25" s="47">
        <v>1696895</v>
      </c>
      <c r="G25" s="47">
        <v>2186.496</v>
      </c>
    </row>
    <row r="26" spans="1:7" ht="13.5" customHeight="1">
      <c r="A26" s="51"/>
      <c r="B26" s="48" t="s">
        <v>40</v>
      </c>
      <c r="C26" s="46"/>
      <c r="D26" s="47"/>
      <c r="E26" s="47">
        <f>11582524+7014</f>
        <v>11589538</v>
      </c>
      <c r="F26" s="52">
        <v>15153737.27</v>
      </c>
      <c r="G26" s="52">
        <v>11560.176</v>
      </c>
    </row>
    <row r="27" spans="1:7" ht="51.75" customHeight="1">
      <c r="A27" s="51">
        <f>A23+1</f>
        <v>3</v>
      </c>
      <c r="B27" s="45" t="s">
        <v>41</v>
      </c>
      <c r="C27" s="51"/>
      <c r="D27" s="49">
        <f>D20-D23</f>
        <v>113809818</v>
      </c>
      <c r="E27" s="49">
        <f>E20-E23</f>
        <v>106436874</v>
      </c>
      <c r="F27" s="49">
        <f>F20-F23</f>
        <v>84722036.73</v>
      </c>
      <c r="G27" s="49">
        <f>G20-G23</f>
        <v>70073.266</v>
      </c>
    </row>
    <row r="28" spans="1:7" ht="29.25" customHeight="1" hidden="1">
      <c r="A28" s="51"/>
      <c r="B28" s="45" t="s">
        <v>42</v>
      </c>
      <c r="C28" s="46"/>
      <c r="D28" s="49">
        <f>D29/0.97</f>
        <v>124543298.96907216</v>
      </c>
      <c r="E28" s="49">
        <f>E29/0.97</f>
        <v>121422680.41237114</v>
      </c>
      <c r="F28" s="49">
        <f>F29/0.97</f>
        <v>90989690.72164948</v>
      </c>
      <c r="G28" s="49">
        <f>G29/0.97</f>
        <v>31325.77319587629</v>
      </c>
    </row>
    <row r="29" spans="1:7" ht="39.75" customHeight="1">
      <c r="A29" s="51">
        <f>A27+1</f>
        <v>4</v>
      </c>
      <c r="B29" s="45" t="s">
        <v>43</v>
      </c>
      <c r="C29" s="51"/>
      <c r="D29" s="47">
        <v>120807000</v>
      </c>
      <c r="E29" s="47">
        <v>117780000</v>
      </c>
      <c r="F29" s="47">
        <v>88260000</v>
      </c>
      <c r="G29" s="53">
        <v>30386</v>
      </c>
    </row>
    <row r="30" spans="1:7" ht="27.75" customHeight="1">
      <c r="A30" s="51"/>
      <c r="B30" s="45" t="s">
        <v>44</v>
      </c>
      <c r="C30" s="51"/>
      <c r="D30" s="47"/>
      <c r="E30" s="47">
        <v>1756486</v>
      </c>
      <c r="F30" s="47">
        <v>1483667</v>
      </c>
      <c r="G30" s="52">
        <v>1715.954</v>
      </c>
    </row>
    <row r="31" spans="1:7" ht="30" customHeight="1">
      <c r="A31" s="51">
        <f>A29+1</f>
        <v>5</v>
      </c>
      <c r="B31" s="45" t="s">
        <v>45</v>
      </c>
      <c r="C31" s="51"/>
      <c r="D31" s="47">
        <v>9082190</v>
      </c>
      <c r="E31" s="54">
        <f>E20-E34</f>
        <v>9479370</v>
      </c>
      <c r="F31" s="54">
        <f>F20-F34</f>
        <v>8294333</v>
      </c>
      <c r="G31" s="54">
        <f>G20-G34</f>
        <v>63414.798</v>
      </c>
    </row>
    <row r="32" spans="1:7" ht="51.75" customHeight="1">
      <c r="A32" s="51"/>
      <c r="B32" s="45" t="s">
        <v>46</v>
      </c>
      <c r="C32" s="51"/>
      <c r="D32" s="47"/>
      <c r="E32" s="54"/>
      <c r="F32" s="55">
        <v>15660000</v>
      </c>
      <c r="G32" s="56">
        <v>39610</v>
      </c>
    </row>
    <row r="33" spans="1:7" ht="15.75" customHeight="1">
      <c r="A33" s="51"/>
      <c r="B33" s="45" t="s">
        <v>47</v>
      </c>
      <c r="C33" s="51"/>
      <c r="D33" s="47"/>
      <c r="E33" s="54"/>
      <c r="F33" s="54">
        <f>IF(F32&lt;F31,0,F32-F31)</f>
        <v>7365667</v>
      </c>
      <c r="G33" s="54">
        <f>IF(G32&lt;G31,0,G32-G31)</f>
        <v>0</v>
      </c>
    </row>
    <row r="34" spans="1:7" ht="28.5" customHeight="1">
      <c r="A34" s="51"/>
      <c r="B34" s="45" t="s">
        <v>48</v>
      </c>
      <c r="C34" s="46"/>
      <c r="D34" s="47">
        <v>115289030</v>
      </c>
      <c r="E34" s="47">
        <v>120446700</v>
      </c>
      <c r="F34" s="47">
        <v>103395736</v>
      </c>
      <c r="G34" s="47">
        <v>29819.04</v>
      </c>
    </row>
    <row r="35" spans="1:7" ht="29.25" customHeight="1">
      <c r="A35" s="51">
        <f>A31+1</f>
        <v>6</v>
      </c>
      <c r="B35" s="45" t="s">
        <v>49</v>
      </c>
      <c r="C35" s="51"/>
      <c r="D35" s="49">
        <f>D34+D31</f>
        <v>124371220</v>
      </c>
      <c r="E35" s="49">
        <f>E34+E31</f>
        <v>129926070</v>
      </c>
      <c r="F35" s="49">
        <f>F34+F31</f>
        <v>111690069</v>
      </c>
      <c r="G35" s="49">
        <f>G34+G31</f>
        <v>93233.838</v>
      </c>
    </row>
    <row r="36" spans="1:7" ht="88.5" customHeight="1">
      <c r="A36" s="51">
        <f>A35+1</f>
        <v>7</v>
      </c>
      <c r="B36" s="45" t="s">
        <v>50</v>
      </c>
      <c r="D36" s="47">
        <v>0</v>
      </c>
      <c r="E36" s="47">
        <v>0</v>
      </c>
      <c r="F36" s="47">
        <v>0</v>
      </c>
      <c r="G36" s="47">
        <v>0</v>
      </c>
    </row>
    <row r="37" spans="1:8" ht="59.25" customHeight="1">
      <c r="A37" s="51">
        <f>A36+1</f>
        <v>8</v>
      </c>
      <c r="B37" s="45"/>
      <c r="C37" s="51"/>
      <c r="D37" s="49">
        <f>IF((D29+D31)&lt;D35,(D29-D23+D31-D36)/D27,(D35-D23-D36)/D27)</f>
        <v>1</v>
      </c>
      <c r="E37" s="57">
        <f>(MIN(E$29+E$30+E$31,E$35)-E$23-E$36)/E$27</f>
        <v>0.9914483208140817</v>
      </c>
      <c r="F37" s="57">
        <f>(MIN(F$29+F$30+F$31,F$35)-F$23-F$36)/F$27</f>
        <v>0.8388604721165088</v>
      </c>
      <c r="G37" s="58">
        <f>(MIN(G29+G30+MAX(G32,G31),G35)-G23-G36)/G27</f>
        <v>1</v>
      </c>
      <c r="H37" s="27">
        <f>(MIN(G29+G30+MAX(G32,G31),G35)-G23-G36)/G27</f>
        <v>1</v>
      </c>
    </row>
    <row r="38" spans="1:7" ht="25.5">
      <c r="A38" s="51">
        <f>A37+1</f>
        <v>9</v>
      </c>
      <c r="B38" s="45" t="s">
        <v>51</v>
      </c>
      <c r="C38" s="51"/>
      <c r="D38" s="49">
        <f>IF(D37&lt;1,D37*D27,D27)</f>
        <v>113809818</v>
      </c>
      <c r="E38" s="49">
        <f>IF(E37&lt;1,E37*E27,E27)</f>
        <v>105526660</v>
      </c>
      <c r="F38" s="49">
        <f>IF(F37&lt;1,F37*F27,F27)</f>
        <v>71069967.73</v>
      </c>
      <c r="G38" s="49">
        <f>IF(G37&lt;1,G37*G27,G27)</f>
        <v>70073.266</v>
      </c>
    </row>
    <row r="39" spans="1:8" ht="25.5">
      <c r="A39" s="51">
        <f>A38+1</f>
        <v>10</v>
      </c>
      <c r="B39" s="59" t="s">
        <v>52</v>
      </c>
      <c r="C39" s="51"/>
      <c r="D39" s="49">
        <f>D27-D38</f>
        <v>0</v>
      </c>
      <c r="E39" s="49">
        <f>E27-E38</f>
        <v>910214</v>
      </c>
      <c r="F39" s="49">
        <f>F27-F38</f>
        <v>13652069</v>
      </c>
      <c r="G39" s="49">
        <f>G27-G38</f>
        <v>0</v>
      </c>
      <c r="H39" s="60"/>
    </row>
    <row r="40" ht="13.5" thickBot="1"/>
    <row r="41" spans="1:6" ht="12.75" customHeight="1">
      <c r="A41" s="61" t="s">
        <v>53</v>
      </c>
      <c r="B41" s="62"/>
      <c r="C41" s="63"/>
      <c r="D41" s="64"/>
      <c r="E41" s="65"/>
      <c r="F41" s="66"/>
    </row>
    <row r="42" spans="1:6" ht="13.5" thickBot="1">
      <c r="A42" s="67"/>
      <c r="B42" s="68"/>
      <c r="C42" s="69"/>
      <c r="D42" s="70"/>
      <c r="E42" s="71"/>
      <c r="F42" s="66"/>
    </row>
    <row r="43" spans="1:6" ht="12.75">
      <c r="A43" s="72">
        <v>1</v>
      </c>
      <c r="B43" s="73" t="s">
        <v>54</v>
      </c>
      <c r="C43" s="73">
        <v>2070.65</v>
      </c>
      <c r="D43" s="73"/>
      <c r="E43" s="74"/>
      <c r="F43" s="75"/>
    </row>
    <row r="44" spans="1:6" ht="13.5" thickBot="1">
      <c r="A44" s="76">
        <v>2</v>
      </c>
      <c r="B44" s="77" t="s">
        <v>55</v>
      </c>
      <c r="C44" s="51">
        <v>897.53</v>
      </c>
      <c r="D44" s="77"/>
      <c r="E44" s="78"/>
      <c r="F44" s="75"/>
    </row>
    <row r="46" spans="1:2" ht="12.75">
      <c r="A46" s="79"/>
      <c r="B46" s="79"/>
    </row>
    <row r="47" spans="1:2" ht="12.75">
      <c r="A47" s="79"/>
      <c r="B47" s="79"/>
    </row>
    <row r="48" spans="1:2" ht="12.75">
      <c r="A48" s="79"/>
      <c r="B48" s="79"/>
    </row>
    <row r="49" ht="15">
      <c r="A49" s="80" t="s">
        <v>56</v>
      </c>
    </row>
    <row r="51" spans="5:8" ht="15">
      <c r="E51" s="81" t="s">
        <v>57</v>
      </c>
      <c r="H51" s="79"/>
    </row>
  </sheetData>
  <mergeCells count="6">
    <mergeCell ref="A11:F11"/>
    <mergeCell ref="A41:C42"/>
    <mergeCell ref="A1:F1"/>
    <mergeCell ref="A2:G2"/>
    <mergeCell ref="A3:F3"/>
    <mergeCell ref="A7:F7"/>
  </mergeCells>
  <printOptions/>
  <pageMargins left="0.75" right="0.75" top="1" bottom="1" header="0.5" footer="0.5"/>
  <pageSetup orientation="portrait" paperSize="9"/>
  <drawing r:id="rId15"/>
  <legacyDrawing r:id="rId14"/>
  <oleObjects>
    <oleObject progId="Equation.3" shapeId="718467" r:id="rId1"/>
    <oleObject progId="Equation.3" shapeId="718468" r:id="rId2"/>
    <oleObject progId="Equation.3" shapeId="718469" r:id="rId3"/>
    <oleObject progId="Equation.3" shapeId="718470" r:id="rId4"/>
    <oleObject progId="Equation.3" shapeId="718471" r:id="rId5"/>
    <oleObject progId="Equation.3" shapeId="718472" r:id="rId6"/>
    <oleObject progId="Equation.3" shapeId="718473" r:id="rId7"/>
    <oleObject progId="Equation.3" shapeId="718474" r:id="rId8"/>
    <oleObject progId="Equation.3" shapeId="718475" r:id="rId9"/>
    <oleObject progId="Equation.3" shapeId="718476" r:id="rId10"/>
    <oleObject progId="Equation.3" shapeId="718477" r:id="rId11"/>
    <oleObject progId="Equation.3" shapeId="718478" r:id="rId12"/>
    <oleObject progId="Equation.3" shapeId="718479" r:id="rId1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NP ATS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korobochkina</dc:creator>
  <cp:keywords/>
  <dc:description/>
  <cp:lastModifiedBy>User</cp:lastModifiedBy>
  <cp:lastPrinted>2007-09-06T04:50:44Z</cp:lastPrinted>
  <dcterms:created xsi:type="dcterms:W3CDTF">2006-09-18T15:29:36Z</dcterms:created>
  <dcterms:modified xsi:type="dcterms:W3CDTF">2008-02-15T08:24:55Z</dcterms:modified>
  <cp:category/>
  <cp:version/>
  <cp:contentType/>
  <cp:contentStatus/>
</cp:coreProperties>
</file>