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2775" windowWidth="15480" windowHeight="11640" activeTab="3"/>
  </bookViews>
  <sheets>
    <sheet name="Объем РД НП АТС" sheetId="1" r:id="rId1"/>
    <sheet name="Цена НП АТС" sheetId="2" r:id="rId2"/>
    <sheet name="Цена КБЭ" sheetId="3" r:id="rId3"/>
    <sheet name="Бетта" sheetId="4" r:id="rId4"/>
  </sheets>
  <externalReferences>
    <externalReference r:id="rId7"/>
  </externalReferences>
  <definedNames>
    <definedName name="_xlnm.Print_Area" localSheetId="3">'Бетта'!$A$1:$H$69</definedName>
    <definedName name="_xlnm.Print_Area" localSheetId="1">'Цена НП АТС'!$A$1:$D$8</definedName>
  </definedNames>
  <calcPr fullCalcOnLoad="1" iterate="1" iterateCount="100" iterateDelta="0.001"/>
</workbook>
</file>

<file path=xl/sharedStrings.xml><?xml version="1.0" encoding="utf-8"?>
<sst xmlns="http://schemas.openxmlformats.org/spreadsheetml/2006/main" count="178" uniqueCount="144">
  <si>
    <t>Наименование участника</t>
  </si>
  <si>
    <t>дата</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</si>
  <si>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</si>
  <si>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 xml:space="preserve"> а также уменьшаться на объём электрической энергии, недопоставленный участнику оптового рынка розничными поставщиками, в отношении который не зарегистрирована ГТП на оптовом рынке, по сравнению с объёмом поставки, запланированным в региональном плановом балансе.</t>
  </si>
  <si>
    <t>на оптовом рынке за расчетный период</t>
  </si>
  <si>
    <t xml:space="preserve">код ГТП </t>
  </si>
  <si>
    <t xml:space="preserve"> регулируемым и нерегулируемым ценам</t>
  </si>
  <si>
    <t>Объемы гарантирующего поставщика, приобретенные по</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</si>
  <si>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</si>
  <si>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</si>
  <si>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в том числе</t>
  </si>
  <si>
    <t>Объем электрической энергии, приобретенный Участником оптового рынка за расчетный период по регулируемым ценам, Мвт.ч.</t>
  </si>
  <si>
    <t>*Объем электрической энергии, приобретенный участником по результатам конкурентного отбора заявок на сутки вперед, Мвт.ч.</t>
  </si>
  <si>
    <t/>
  </si>
  <si>
    <t>ОАО "Каббалкэнерго"</t>
  </si>
  <si>
    <t>PKABBAGE</t>
  </si>
  <si>
    <t>октябрь  2007</t>
  </si>
  <si>
    <t xml:space="preserve">Средневзвешенная нерегулируемая цена для </t>
  </si>
  <si>
    <t xml:space="preserve">потребителей с интегральным учетом </t>
  </si>
  <si>
    <t>расчёты на розничном рынке по одноставочному тарифу</t>
  </si>
  <si>
    <t>расчёты на розничном рынке по двухставочному тарифу</t>
  </si>
  <si>
    <t>Цена, руб/Мвт.ч.</t>
  </si>
  <si>
    <t>октябрь 2007 года</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</si>
  <si>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</si>
  <si>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</si>
  <si>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</si>
  <si>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</si>
  <si>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</si>
  <si>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</si>
  <si>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</si>
  <si>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</si>
  <si>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</si>
  <si>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</si>
  <si>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</si>
  <si>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</si>
  <si>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</si>
  <si>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</si>
  <si>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</si>
  <si>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</si>
  <si>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</si>
  <si>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</si>
  <si>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</si>
  <si>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</si>
  <si>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</si>
  <si>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2.1.</t>
  </si>
  <si>
    <t>Бюджетные потребители (без НДС)</t>
  </si>
  <si>
    <t>ОАО "Нальчикскэнергосбыт"</t>
  </si>
  <si>
    <t>ОАО "Энерго-сбытовая компания" г.Прохладного</t>
  </si>
  <si>
    <t>Расчет предельных уровней нерегулируемых тарифов на покупную электроэнергию для конечных потребителей (включающие в себя стоимость всех иных услуг связанные с реализацией электроэнергии),  произведенный на основе  данных опубликованных на официальном сайте НП "АТС".</t>
  </si>
  <si>
    <t xml:space="preserve">Управляющий директор </t>
  </si>
  <si>
    <t xml:space="preserve">А.М. Циканов </t>
  </si>
  <si>
    <t>Начальник ООРР</t>
  </si>
  <si>
    <t>М.В. Шалов</t>
  </si>
  <si>
    <t>ОАО "КАББАЛКЭНЕРГО"</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</si>
  <si>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</si>
  <si>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</si>
  <si>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</si>
  <si>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</si>
  <si>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</si>
  <si>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</si>
  <si>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1.2.</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</si>
  <si>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</si>
  <si>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1.3.</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</si>
  <si>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</si>
  <si>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1.4.</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</si>
  <si>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</si>
  <si>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</si>
  <si>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</si>
  <si>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</si>
  <si>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</si>
  <si>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</si>
  <si>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</si>
  <si>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</si>
  <si>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</si>
  <si>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</si>
  <si>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</si>
  <si>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</si>
  <si>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</si>
  <si>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</si>
  <si>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</si>
  <si>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</si>
  <si>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</si>
  <si>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</si>
  <si>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2.2.</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</si>
  <si>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</si>
  <si>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3.1.</t>
  </si>
  <si>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</si>
  <si>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</si>
  <si>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</si>
  <si>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</si>
  <si>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</si>
  <si>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</si>
  <si>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</si>
  <si>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</si>
  <si>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</si>
  <si>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</si>
  <si>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</si>
  <si>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</si>
  <si>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нет статотчетности</t>
  </si>
  <si>
    <t>8.1.</t>
  </si>
  <si>
    <t>Общий объем покупки ГП с оптового и розничного рынка в соответствующем расчетном периоде текущего года</t>
  </si>
  <si>
    <t>8.2.</t>
  </si>
  <si>
    <t>8.3.</t>
  </si>
  <si>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</si>
  <si>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</si>
  <si>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объем полезного отпуска по ГП</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</si>
  <si>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</si>
  <si>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</si>
  <si>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</si>
  <si>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</si>
  <si>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</si>
  <si>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</si>
  <si>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</si>
  <si>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</si>
  <si>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</si>
  <si>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</si>
  <si>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</si>
  <si>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</si>
  <si>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</si>
  <si>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</si>
  <si>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</si>
  <si>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</si>
  <si>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</si>
  <si>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</si>
  <si>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</si>
  <si>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</si>
  <si>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</si>
  <si>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</si>
  <si>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t>Единица измерения для всех показателей (за исключением коэффициента бетта) - млн.кВт.ч.</t>
  </si>
  <si>
    <t>ОАО "Каскад НЧГЭС"</t>
  </si>
  <si>
    <t>ставить факт</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</si>
  <si>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</si>
  <si>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</si>
  <si>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</si>
  <si>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</si>
  <si>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</si>
  <si>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</si>
  <si>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</si>
  <si>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</si>
  <si>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</si>
  <si>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</si>
  <si>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</si>
  <si>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</si>
  <si>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октябрь 2007</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</si>
</sst>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 numFmtId="169" formatCode="#,##0.0000"/>
    <numFmt numFmtId="170" formatCode="0.000000"/>
    <numFmt numFmtId="171" formatCode="0.00000"/>
    <numFmt numFmtId="172" formatCode="0.000"/>
    <numFmt numFmtId="173" formatCode="0.0"/>
    <numFmt numFmtId="174" formatCode="0.0000000"/>
    <numFmt numFmtId="175" formatCode="0.00000000"/>
    <numFmt numFmtId="176" formatCode="0.000000000"/>
    <numFmt numFmtId="177" formatCode="0.0000000000"/>
    <numFmt numFmtId="178" formatCode="0.00000000000"/>
    <numFmt numFmtId="179" formatCode="0.000000000000"/>
    <numFmt numFmtId="180" formatCode="0.0000000000000"/>
    <numFmt numFmtId="181" formatCode="0.00000000000000"/>
    <numFmt numFmtId="182" formatCode="0.000000000000000"/>
    <numFmt numFmtId="183" formatCode="0.0000000000000000"/>
    <numFmt numFmtId="184" formatCode="0.00000000000000000"/>
    <numFmt numFmtId="185" formatCode="#,##0.0"/>
    <numFmt numFmtId="186" formatCode="#,##0.000"/>
  </numFmts>
  <fonts count="22">
    <font>
      <sz val="10"/>
      <name val="Arial Cyr"/>
      <family val="0"/>
    </font>
    <font>
      <b/>
      <sz val="14"/>
      <name val="Arial Cyr"/>
      <family val="0"/>
    </font>
    <font>
      <b/>
      <sz val="12"/>
      <name val="Arial Cyr"/>
      <family val="0"/>
    </font>
    <font>
      <sz val="8"/>
      <name val="Arial Cyr"/>
      <family val="0"/>
    </font>
    <font>
      <sz val="10"/>
      <color indexed="8"/>
      <name val="Arial"/>
      <family val="2"/>
    </font>
    <font>
      <u val="single"/>
      <sz val="10"/>
      <color indexed="12"/>
      <name val="Arial Cyr"/>
      <family val="0"/>
    </font>
    <font>
      <u val="single"/>
      <sz val="10"/>
      <color indexed="36"/>
      <name val="Arial Cyr"/>
      <family val="0"/>
    </font>
    <font>
      <sz val="10"/>
      <name val="Helv"/>
      <family val="0"/>
    </font>
    <font>
      <b/>
      <sz val="10"/>
      <name val="Arial Cyr"/>
      <family val="0"/>
    </font>
    <font>
      <sz val="18"/>
      <name val="Arial Cyr"/>
      <family val="0"/>
    </font>
    <font>
      <sz val="12"/>
      <name val="Arial Cyr"/>
      <family val="0"/>
    </font>
    <font>
      <b/>
      <sz val="15"/>
      <color indexed="9"/>
      <name val="Arial Cyr"/>
      <family val="0"/>
    </font>
    <font>
      <b/>
      <sz val="15"/>
      <color indexed="12"/>
      <name val="Arial Cyr"/>
      <family val="0"/>
    </font>
    <font>
      <b/>
      <sz val="15"/>
      <color indexed="13"/>
      <name val="Arial Cyr"/>
      <family val="0"/>
    </font>
    <font>
      <b/>
      <sz val="15"/>
      <color indexed="8"/>
      <name val="Arial Cyr"/>
      <family val="0"/>
    </font>
    <font>
      <b/>
      <sz val="15"/>
      <color indexed="10"/>
      <name val="Arial Cyr"/>
      <family val="0"/>
    </font>
    <font>
      <b/>
      <u val="single"/>
      <sz val="10"/>
      <name val="Arial Cyr"/>
      <family val="0"/>
    </font>
    <font>
      <b/>
      <sz val="25"/>
      <name val="Arial Cyr"/>
      <family val="0"/>
    </font>
    <font>
      <b/>
      <sz val="16"/>
      <color indexed="48"/>
      <name val="Arial Cyr"/>
      <family val="0"/>
    </font>
    <font>
      <b/>
      <sz val="26"/>
      <name val="Arial Cyr"/>
      <family val="0"/>
    </font>
    <font>
      <b/>
      <sz val="18"/>
      <name val="Arial Cyr"/>
      <family val="0"/>
    </font>
    <font>
      <b/>
      <sz val="16"/>
      <name val="Arial Cyr"/>
      <family val="0"/>
    </font>
  </fonts>
  <fills count="9">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s>
  <borders count="56">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3">
    <xf numFmtId="0" fontId="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7">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2" fillId="0" borderId="1" xfId="0" applyFont="1" applyFill="1" applyBorder="1" applyAlignment="1">
      <alignment horizontal="left"/>
    </xf>
    <xf numFmtId="0" fontId="0" fillId="0" borderId="1" xfId="0" applyNumberFormat="1" applyBorder="1" applyAlignment="1" quotePrefix="1">
      <alignment/>
    </xf>
    <xf numFmtId="0" fontId="0" fillId="0" borderId="1" xfId="0" applyBorder="1" applyAlignment="1">
      <alignment/>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0" xfId="0" applyFont="1" applyFill="1" applyBorder="1" applyAlignment="1">
      <alignment horizontal="center" vertical="center"/>
    </xf>
    <xf numFmtId="0" fontId="0" fillId="2" borderId="2" xfId="0" applyFill="1" applyBorder="1" applyAlignment="1">
      <alignment/>
    </xf>
    <xf numFmtId="0" fontId="1" fillId="2" borderId="3" xfId="0" applyFont="1" applyFill="1" applyBorder="1" applyAlignment="1">
      <alignment horizontal="center" vertical="center"/>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 fillId="2" borderId="8" xfId="0" applyFont="1" applyFill="1" applyBorder="1" applyAlignment="1">
      <alignment horizontal="center" vertical="center"/>
    </xf>
    <xf numFmtId="0" fontId="0" fillId="2" borderId="9" xfId="0" applyFill="1" applyBorder="1" applyAlignment="1">
      <alignment/>
    </xf>
    <xf numFmtId="49" fontId="4" fillId="0" borderId="10" xfId="0" applyNumberFormat="1" applyFont="1" applyBorder="1" applyAlignment="1">
      <alignment wrapText="1" shrinkToFit="1"/>
    </xf>
    <xf numFmtId="2" fontId="1" fillId="2" borderId="3" xfId="0" applyNumberFormat="1" applyFont="1" applyFill="1" applyBorder="1" applyAlignment="1">
      <alignment horizontal="center" vertical="center"/>
    </xf>
    <xf numFmtId="0" fontId="1" fillId="2" borderId="4" xfId="0" applyFont="1" applyFill="1" applyBorder="1" applyAlignment="1">
      <alignment vertical="distributed"/>
    </xf>
    <xf numFmtId="0" fontId="1" fillId="0" borderId="0" xfId="0" applyFont="1" applyFill="1" applyBorder="1" applyAlignment="1">
      <alignment vertical="distributed"/>
    </xf>
    <xf numFmtId="2" fontId="1" fillId="2" borderId="8" xfId="0" applyNumberFormat="1" applyFont="1" applyFill="1" applyBorder="1" applyAlignment="1">
      <alignment horizontal="center" vertical="center"/>
    </xf>
    <xf numFmtId="0" fontId="0" fillId="0" borderId="0" xfId="0" applyBorder="1" applyAlignment="1">
      <alignment/>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49" fontId="0" fillId="0" borderId="1" xfId="0" applyNumberFormat="1" applyBorder="1" applyAlignment="1">
      <alignment horizontal="center" vertical="center" wrapText="1"/>
    </xf>
    <xf numFmtId="0" fontId="7" fillId="0" borderId="0" xfId="0" applyAlignment="1">
      <alignment/>
    </xf>
    <xf numFmtId="0" fontId="0" fillId="0" borderId="7" xfId="0" applyNumberFormat="1" applyBorder="1" applyAlignment="1" quotePrefix="1">
      <alignment/>
    </xf>
    <xf numFmtId="0" fontId="0" fillId="0" borderId="11" xfId="0" applyNumberFormat="1" applyBorder="1" applyAlignment="1">
      <alignment horizontal="center"/>
    </xf>
    <xf numFmtId="17" fontId="0" fillId="0" borderId="11" xfId="0" applyNumberFormat="1" applyBorder="1" applyAlignment="1" quotePrefix="1">
      <alignment horizontal="center"/>
    </xf>
    <xf numFmtId="49" fontId="0" fillId="0" borderId="11" xfId="0" applyNumberFormat="1" applyBorder="1" applyAlignment="1">
      <alignment horizontal="center" vertical="center" wrapText="1"/>
    </xf>
    <xf numFmtId="0" fontId="0" fillId="2" borderId="1" xfId="0" applyFill="1" applyBorder="1" applyAlignment="1">
      <alignment/>
    </xf>
    <xf numFmtId="168" fontId="7" fillId="0" borderId="0" xfId="0" applyNumberFormat="1" applyAlignment="1">
      <alignment/>
    </xf>
    <xf numFmtId="0" fontId="7" fillId="0" borderId="0" xfId="0" applyBorder="1" applyAlignment="1">
      <alignment/>
    </xf>
    <xf numFmtId="0" fontId="8" fillId="0" borderId="0" xfId="0" applyFont="1" applyAlignment="1">
      <alignment/>
    </xf>
    <xf numFmtId="168" fontId="8" fillId="0" borderId="1" xfId="0" applyNumberFormat="1" applyFont="1" applyBorder="1" applyAlignment="1">
      <alignment horizontal="center"/>
    </xf>
    <xf numFmtId="168" fontId="8" fillId="0" borderId="12" xfId="0" applyNumberFormat="1" applyFont="1" applyBorder="1" applyAlignment="1">
      <alignment horizontal="center"/>
    </xf>
    <xf numFmtId="0" fontId="8" fillId="0" borderId="0" xfId="0" applyFont="1" applyAlignment="1">
      <alignment horizontal="center"/>
    </xf>
    <xf numFmtId="0" fontId="7" fillId="0" borderId="13" xfId="0" applyBorder="1" applyAlignment="1">
      <alignment/>
    </xf>
    <xf numFmtId="0" fontId="8" fillId="0" borderId="3" xfId="0" applyFont="1" applyBorder="1" applyAlignment="1">
      <alignment/>
    </xf>
    <xf numFmtId="0" fontId="7" fillId="0" borderId="3" xfId="0" applyBorder="1" applyAlignment="1">
      <alignment/>
    </xf>
    <xf numFmtId="168" fontId="7" fillId="0" borderId="14" xfId="0" applyNumberFormat="1" applyBorder="1" applyAlignment="1">
      <alignment/>
    </xf>
    <xf numFmtId="168" fontId="7" fillId="0" borderId="15" xfId="0" applyNumberFormat="1" applyBorder="1" applyAlignment="1">
      <alignment/>
    </xf>
    <xf numFmtId="0" fontId="7" fillId="0" borderId="16" xfId="0" applyBorder="1" applyAlignment="1">
      <alignment/>
    </xf>
    <xf numFmtId="0" fontId="7" fillId="0" borderId="17" xfId="0" applyBorder="1" applyAlignment="1">
      <alignment/>
    </xf>
    <xf numFmtId="0" fontId="7" fillId="0" borderId="6" xfId="0" applyBorder="1" applyAlignment="1">
      <alignment/>
    </xf>
    <xf numFmtId="168" fontId="7" fillId="0" borderId="18" xfId="0" applyNumberFormat="1" applyBorder="1" applyAlignment="1">
      <alignment/>
    </xf>
    <xf numFmtId="168" fontId="7" fillId="0" borderId="5" xfId="0" applyNumberFormat="1" applyBorder="1" applyAlignment="1">
      <alignment/>
    </xf>
    <xf numFmtId="168" fontId="7" fillId="0" borderId="19" xfId="0" applyNumberFormat="1" applyBorder="1" applyAlignment="1">
      <alignment/>
    </xf>
    <xf numFmtId="168" fontId="7" fillId="0" borderId="20" xfId="0" applyNumberFormat="1" applyBorder="1" applyAlignment="1">
      <alignment/>
    </xf>
    <xf numFmtId="168" fontId="7" fillId="0" borderId="21" xfId="0" applyNumberFormat="1" applyBorder="1" applyAlignment="1">
      <alignment/>
    </xf>
    <xf numFmtId="0" fontId="7" fillId="0" borderId="1" xfId="0" applyBorder="1" applyAlignment="1">
      <alignment/>
    </xf>
    <xf numFmtId="0" fontId="7" fillId="0" borderId="12" xfId="0" applyBorder="1" applyAlignment="1">
      <alignment/>
    </xf>
    <xf numFmtId="0" fontId="7" fillId="0" borderId="7" xfId="0" applyBorder="1" applyAlignment="1">
      <alignment/>
    </xf>
    <xf numFmtId="0" fontId="7" fillId="0" borderId="9" xfId="0" applyBorder="1" applyAlignment="1">
      <alignment/>
    </xf>
    <xf numFmtId="168" fontId="7" fillId="0" borderId="10" xfId="0" applyNumberFormat="1" applyBorder="1" applyAlignment="1">
      <alignment/>
    </xf>
    <xf numFmtId="168" fontId="7" fillId="0" borderId="7" xfId="0" applyNumberFormat="1" applyBorder="1" applyAlignment="1">
      <alignment/>
    </xf>
    <xf numFmtId="168" fontId="7" fillId="0" borderId="13" xfId="0" applyNumberFormat="1" applyBorder="1" applyAlignment="1">
      <alignment/>
    </xf>
    <xf numFmtId="0" fontId="7" fillId="0" borderId="2" xfId="0" applyBorder="1" applyAlignment="1">
      <alignment/>
    </xf>
    <xf numFmtId="0" fontId="7" fillId="0" borderId="4" xfId="0" applyBorder="1" applyAlignment="1">
      <alignment/>
    </xf>
    <xf numFmtId="2" fontId="7" fillId="0" borderId="14" xfId="0" applyNumberFormat="1" applyBorder="1" applyAlignment="1">
      <alignment/>
    </xf>
    <xf numFmtId="2" fontId="7" fillId="0" borderId="2" xfId="0" applyNumberFormat="1" applyBorder="1" applyAlignment="1">
      <alignment/>
    </xf>
    <xf numFmtId="168" fontId="7" fillId="0" borderId="1" xfId="0" applyNumberFormat="1" applyBorder="1" applyAlignment="1">
      <alignment/>
    </xf>
    <xf numFmtId="168" fontId="7" fillId="0" borderId="12" xfId="0" applyNumberFormat="1" applyBorder="1" applyAlignment="1">
      <alignment/>
    </xf>
    <xf numFmtId="0" fontId="7" fillId="0" borderId="22" xfId="0" applyBorder="1" applyAlignment="1">
      <alignment/>
    </xf>
    <xf numFmtId="0" fontId="7" fillId="0" borderId="14" xfId="0" applyBorder="1" applyAlignment="1">
      <alignment/>
    </xf>
    <xf numFmtId="168" fontId="7" fillId="0" borderId="2" xfId="0" applyNumberFormat="1" applyBorder="1" applyAlignment="1">
      <alignment/>
    </xf>
    <xf numFmtId="168" fontId="7" fillId="0" borderId="23" xfId="0" applyNumberFormat="1" applyBorder="1" applyAlignment="1">
      <alignment/>
    </xf>
    <xf numFmtId="168" fontId="7" fillId="0" borderId="24" xfId="0" applyNumberFormat="1" applyBorder="1" applyAlignment="1">
      <alignment/>
    </xf>
    <xf numFmtId="168" fontId="7" fillId="0" borderId="25" xfId="0" applyNumberFormat="1" applyBorder="1" applyAlignment="1">
      <alignment/>
    </xf>
    <xf numFmtId="0" fontId="7" fillId="0" borderId="16" xfId="0" applyBorder="1" applyAlignment="1">
      <alignment horizontal="right"/>
    </xf>
    <xf numFmtId="0" fontId="7" fillId="0" borderId="26" xfId="0" applyBorder="1" applyAlignment="1">
      <alignment/>
    </xf>
    <xf numFmtId="0" fontId="7" fillId="0" borderId="27" xfId="0" applyBorder="1" applyAlignment="1">
      <alignment/>
    </xf>
    <xf numFmtId="0" fontId="7" fillId="0" borderId="28" xfId="0" applyBorder="1" applyAlignment="1">
      <alignment/>
    </xf>
    <xf numFmtId="0" fontId="7" fillId="0" borderId="29" xfId="0" applyBorder="1" applyAlignment="1">
      <alignment/>
    </xf>
    <xf numFmtId="168" fontId="7" fillId="0" borderId="28" xfId="0" applyNumberFormat="1" applyBorder="1" applyAlignment="1">
      <alignment/>
    </xf>
    <xf numFmtId="0" fontId="7" fillId="0" borderId="30" xfId="0" applyBorder="1" applyAlignment="1">
      <alignment/>
    </xf>
    <xf numFmtId="0" fontId="7" fillId="0" borderId="31" xfId="0" applyBorder="1" applyAlignment="1">
      <alignment/>
    </xf>
    <xf numFmtId="0" fontId="7" fillId="0" borderId="32" xfId="0" applyBorder="1" applyAlignment="1">
      <alignment/>
    </xf>
    <xf numFmtId="0" fontId="7" fillId="0" borderId="33" xfId="0" applyBorder="1" applyAlignment="1">
      <alignment/>
    </xf>
    <xf numFmtId="168" fontId="7" fillId="0" borderId="34" xfId="0" applyNumberFormat="1" applyBorder="1" applyAlignment="1">
      <alignment/>
    </xf>
    <xf numFmtId="168" fontId="7" fillId="0" borderId="31" xfId="0" applyNumberFormat="1" applyBorder="1" applyAlignment="1">
      <alignment/>
    </xf>
    <xf numFmtId="168" fontId="7" fillId="0" borderId="30" xfId="0" applyNumberFormat="1" applyBorder="1" applyAlignment="1">
      <alignment/>
    </xf>
    <xf numFmtId="168" fontId="7" fillId="0" borderId="35" xfId="0" applyNumberFormat="1" applyBorder="1" applyAlignment="1">
      <alignment/>
    </xf>
    <xf numFmtId="0" fontId="7" fillId="0" borderId="36" xfId="0" applyBorder="1" applyAlignment="1">
      <alignment/>
    </xf>
    <xf numFmtId="168" fontId="7" fillId="0" borderId="37" xfId="0" applyNumberFormat="1" applyBorder="1" applyAlignment="1">
      <alignment/>
    </xf>
    <xf numFmtId="168" fontId="7" fillId="0" borderId="38" xfId="0" applyNumberFormat="1" applyBorder="1" applyAlignment="1">
      <alignment/>
    </xf>
    <xf numFmtId="0" fontId="7" fillId="0" borderId="0" xfId="0" applyAlignment="1">
      <alignment horizontal="left" vertical="top" wrapText="1"/>
    </xf>
    <xf numFmtId="0" fontId="2" fillId="0" borderId="0" xfId="0" applyFont="1" applyAlignment="1">
      <alignment horizontal="left"/>
    </xf>
    <xf numFmtId="0" fontId="9" fillId="0" borderId="0" xfId="0" applyFont="1" applyAlignment="1">
      <alignment/>
    </xf>
    <xf numFmtId="0" fontId="2" fillId="0" borderId="0" xfId="0" applyFont="1" applyAlignment="1">
      <alignment/>
    </xf>
    <xf numFmtId="0" fontId="9" fillId="0" borderId="0" xfId="0" applyFont="1" applyAlignment="1">
      <alignment horizontal="center"/>
    </xf>
    <xf numFmtId="0" fontId="10" fillId="0" borderId="0" xfId="0" applyFont="1" applyAlignment="1">
      <alignment/>
    </xf>
    <xf numFmtId="169" fontId="11" fillId="3" borderId="1" xfId="0" applyNumberFormat="1" applyFont="1" applyFill="1" applyBorder="1" applyAlignment="1">
      <alignment horizontal="center" vertical="center"/>
    </xf>
    <xf numFmtId="169" fontId="12" fillId="4" borderId="1" xfId="0" applyNumberFormat="1" applyFont="1" applyFill="1" applyBorder="1" applyAlignment="1" applyProtection="1">
      <alignment horizontal="center" vertical="center"/>
      <protection locked="0"/>
    </xf>
    <xf numFmtId="169" fontId="12" fillId="4" borderId="1" xfId="0" applyNumberFormat="1" applyFont="1" applyFill="1" applyBorder="1" applyAlignment="1">
      <alignment horizontal="center" vertical="center"/>
    </xf>
    <xf numFmtId="169" fontId="13" fillId="5" borderId="1" xfId="0" applyNumberFormat="1" applyFont="1" applyFill="1" applyBorder="1" applyAlignment="1">
      <alignment horizontal="center" vertical="center"/>
    </xf>
    <xf numFmtId="169" fontId="14" fillId="2" borderId="1" xfId="0" applyNumberFormat="1" applyFont="1" applyFill="1" applyBorder="1" applyAlignment="1" applyProtection="1">
      <alignment horizontal="center" vertical="center"/>
      <protection locked="0"/>
    </xf>
    <xf numFmtId="169" fontId="14" fillId="2" borderId="1" xfId="0" applyNumberFormat="1" applyFont="1" applyFill="1" applyBorder="1" applyAlignment="1">
      <alignment horizontal="center" vertical="center"/>
    </xf>
    <xf numFmtId="169" fontId="15" fillId="6" borderId="1" xfId="0" applyNumberFormat="1" applyFont="1" applyFill="1" applyBorder="1" applyAlignment="1" applyProtection="1">
      <alignment horizontal="center" vertical="center"/>
      <protection locked="0"/>
    </xf>
    <xf numFmtId="169" fontId="13" fillId="5" borderId="1" xfId="0" applyNumberFormat="1" applyFont="1" applyFill="1" applyBorder="1" applyAlignment="1" applyProtection="1">
      <alignment horizontal="center" vertical="center"/>
      <protection locked="0"/>
    </xf>
    <xf numFmtId="169" fontId="11" fillId="3" borderId="1" xfId="0" applyNumberFormat="1" applyFont="1" applyFill="1" applyBorder="1" applyAlignment="1" applyProtection="1">
      <alignment horizontal="center" vertical="center"/>
      <protection locked="0"/>
    </xf>
    <xf numFmtId="4" fontId="11" fillId="3" borderId="1" xfId="0" applyNumberFormat="1" applyFont="1" applyFill="1" applyBorder="1" applyAlignment="1" applyProtection="1">
      <alignment horizontal="center" vertical="center"/>
      <protection locked="0"/>
    </xf>
    <xf numFmtId="168" fontId="17" fillId="7" borderId="1" xfId="0" applyNumberFormat="1" applyFont="1" applyFill="1" applyBorder="1" applyAlignment="1">
      <alignment horizontal="center" vertical="center"/>
    </xf>
    <xf numFmtId="0" fontId="0" fillId="0" borderId="0" xfId="18">
      <alignment/>
      <protection/>
    </xf>
    <xf numFmtId="0" fontId="0" fillId="0" borderId="0" xfId="18" applyAlignment="1">
      <alignment horizontal="center"/>
      <protection/>
    </xf>
    <xf numFmtId="0" fontId="0" fillId="0" borderId="0" xfId="18" applyAlignment="1">
      <alignment/>
      <protection/>
    </xf>
    <xf numFmtId="0" fontId="0" fillId="0" borderId="0" xfId="18" applyAlignment="1">
      <alignment horizontal="right"/>
      <protection/>
    </xf>
    <xf numFmtId="0" fontId="8" fillId="3" borderId="1" xfId="18" applyFont="1" applyFill="1" applyBorder="1" applyAlignment="1">
      <alignment horizontal="center" vertical="center" wrapText="1"/>
      <protection/>
    </xf>
    <xf numFmtId="168" fontId="0" fillId="0" borderId="0" xfId="18" applyNumberFormat="1">
      <alignment/>
      <protection/>
    </xf>
    <xf numFmtId="0" fontId="0" fillId="0" borderId="1" xfId="18" applyBorder="1">
      <alignment/>
      <protection/>
    </xf>
    <xf numFmtId="0" fontId="0" fillId="0" borderId="1" xfId="18" applyBorder="1" applyAlignment="1">
      <alignment vertical="center" wrapText="1"/>
      <protection/>
    </xf>
    <xf numFmtId="0" fontId="0" fillId="0" borderId="1" xfId="18" applyBorder="1" applyAlignment="1">
      <alignment/>
      <protection/>
    </xf>
    <xf numFmtId="0" fontId="0" fillId="3" borderId="1" xfId="18" applyFill="1" applyBorder="1" applyAlignment="1">
      <alignment horizontal="center" vertical="center" wrapText="1"/>
      <protection/>
    </xf>
    <xf numFmtId="0" fontId="0" fillId="7" borderId="1" xfId="18" applyFill="1" applyBorder="1">
      <alignment/>
      <protection/>
    </xf>
    <xf numFmtId="0" fontId="0" fillId="8" borderId="1" xfId="18" applyFill="1" applyBorder="1">
      <alignment/>
      <protection/>
    </xf>
    <xf numFmtId="168" fontId="21" fillId="8" borderId="1" xfId="18" applyNumberFormat="1" applyFont="1" applyFill="1" applyBorder="1" applyAlignment="1">
      <alignment horizontal="center" vertical="center"/>
      <protection/>
    </xf>
    <xf numFmtId="0" fontId="20" fillId="0" borderId="0" xfId="18" applyFont="1" applyAlignment="1">
      <alignment horizontal="left"/>
      <protection/>
    </xf>
    <xf numFmtId="0" fontId="9" fillId="0" borderId="0" xfId="18" applyFont="1">
      <alignment/>
      <protection/>
    </xf>
    <xf numFmtId="0" fontId="20" fillId="0" borderId="0" xfId="18" applyFont="1">
      <alignment/>
      <protection/>
    </xf>
    <xf numFmtId="0" fontId="9" fillId="0" borderId="0" xfId="18" applyFont="1" applyAlignment="1">
      <alignment horizontal="center"/>
      <protection/>
    </xf>
    <xf numFmtId="0" fontId="0" fillId="0" borderId="0" xfId="18" applyAlignment="1">
      <alignment horizontal="left"/>
      <protection/>
    </xf>
    <xf numFmtId="49" fontId="4" fillId="0" borderId="3" xfId="0" applyNumberFormat="1" applyFont="1" applyBorder="1" applyAlignment="1">
      <alignment horizontal="left" vertical="center" wrapText="1" shrinkToFit="1"/>
    </xf>
    <xf numFmtId="0" fontId="0" fillId="0" borderId="9" xfId="0" applyBorder="1" applyAlignment="1">
      <alignment horizontal="left" vertical="center"/>
    </xf>
    <xf numFmtId="49" fontId="0" fillId="0" borderId="11" xfId="0" applyNumberFormat="1" applyBorder="1" applyAlignment="1">
      <alignment horizontal="center" vertical="center"/>
    </xf>
    <xf numFmtId="49" fontId="0" fillId="0" borderId="39" xfId="0" applyNumberFormat="1" applyBorder="1" applyAlignment="1">
      <alignment horizontal="center" vertical="center"/>
    </xf>
    <xf numFmtId="49" fontId="4" fillId="0" borderId="4" xfId="0" applyNumberFormat="1" applyFont="1" applyBorder="1" applyAlignment="1">
      <alignment horizontal="left" vertical="center" wrapText="1" shrinkToFit="1"/>
    </xf>
    <xf numFmtId="0" fontId="8" fillId="5" borderId="40" xfId="0" applyFont="1" applyFill="1" applyBorder="1" applyAlignment="1">
      <alignment horizontal="center" wrapText="1"/>
    </xf>
    <xf numFmtId="0" fontId="8" fillId="5" borderId="41" xfId="0" applyFont="1" applyFill="1" applyBorder="1" applyAlignment="1">
      <alignment horizontal="center" wrapText="1"/>
    </xf>
    <xf numFmtId="0" fontId="8" fillId="5" borderId="0" xfId="0" applyFont="1" applyFill="1" applyBorder="1" applyAlignment="1">
      <alignment horizontal="center" wrapText="1"/>
    </xf>
    <xf numFmtId="0" fontId="8" fillId="5" borderId="42" xfId="0" applyFont="1" applyFill="1" applyBorder="1" applyAlignment="1">
      <alignment horizontal="center" wrapText="1"/>
    </xf>
    <xf numFmtId="0" fontId="8" fillId="5" borderId="43" xfId="0" applyFont="1" applyFill="1" applyBorder="1" applyAlignment="1">
      <alignment horizontal="center" wrapText="1"/>
    </xf>
    <xf numFmtId="0" fontId="8" fillId="5" borderId="36" xfId="0" applyFont="1" applyFill="1" applyBorder="1" applyAlignment="1">
      <alignment horizontal="center" wrapText="1"/>
    </xf>
    <xf numFmtId="0" fontId="2" fillId="0" borderId="36" xfId="0" applyFont="1" applyBorder="1" applyAlignment="1">
      <alignment horizontal="center" vertical="center" wrapText="1"/>
    </xf>
    <xf numFmtId="0" fontId="8" fillId="5" borderId="44" xfId="0" applyFont="1" applyFill="1" applyBorder="1" applyAlignment="1">
      <alignment horizontal="center" wrapText="1"/>
    </xf>
    <xf numFmtId="0" fontId="8" fillId="5" borderId="32" xfId="0" applyFont="1" applyFill="1" applyBorder="1" applyAlignment="1">
      <alignment horizontal="center" wrapText="1"/>
    </xf>
    <xf numFmtId="0" fontId="7" fillId="0" borderId="11" xfId="0" applyBorder="1" applyAlignment="1">
      <alignment/>
    </xf>
    <xf numFmtId="0" fontId="7" fillId="0" borderId="45" xfId="0" applyBorder="1" applyAlignment="1">
      <alignment/>
    </xf>
    <xf numFmtId="2" fontId="7" fillId="0" borderId="13" xfId="0" applyNumberFormat="1" applyBorder="1" applyAlignment="1">
      <alignment horizontal="center" wrapText="1"/>
    </xf>
    <xf numFmtId="2" fontId="7" fillId="0" borderId="1" xfId="0" applyNumberFormat="1" applyBorder="1" applyAlignment="1">
      <alignment horizontal="center" wrapText="1"/>
    </xf>
    <xf numFmtId="2" fontId="7" fillId="0" borderId="12" xfId="0" applyNumberFormat="1" applyBorder="1" applyAlignment="1">
      <alignment horizontal="center" wrapText="1"/>
    </xf>
    <xf numFmtId="0" fontId="8" fillId="5" borderId="46" xfId="0" applyFont="1" applyFill="1" applyBorder="1" applyAlignment="1">
      <alignment horizontal="center" wrapText="1"/>
    </xf>
    <xf numFmtId="0" fontId="8" fillId="0" borderId="40" xfId="0" applyFont="1" applyBorder="1" applyAlignment="1">
      <alignment horizontal="center"/>
    </xf>
    <xf numFmtId="0" fontId="8" fillId="0" borderId="41" xfId="0" applyFont="1" applyBorder="1" applyAlignment="1">
      <alignment horizontal="center"/>
    </xf>
    <xf numFmtId="0" fontId="8" fillId="0" borderId="46" xfId="0" applyFont="1" applyBorder="1" applyAlignment="1">
      <alignment horizontal="center"/>
    </xf>
    <xf numFmtId="17" fontId="8" fillId="0" borderId="43" xfId="0" applyNumberFormat="1" applyFont="1" applyBorder="1" applyAlignment="1">
      <alignment horizontal="center"/>
    </xf>
    <xf numFmtId="0" fontId="8" fillId="0" borderId="36"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22" xfId="0" applyFont="1" applyBorder="1" applyAlignment="1">
      <alignment horizontal="center"/>
    </xf>
    <xf numFmtId="0" fontId="8" fillId="0" borderId="49" xfId="0" applyFont="1" applyBorder="1" applyAlignment="1">
      <alignment horizontal="center" wrapText="1"/>
    </xf>
    <xf numFmtId="0" fontId="8" fillId="0" borderId="41" xfId="0" applyFont="1" applyBorder="1" applyAlignment="1">
      <alignment horizontal="center" wrapText="1"/>
    </xf>
    <xf numFmtId="0" fontId="8" fillId="0" borderId="50"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51" xfId="0" applyFont="1" applyBorder="1" applyAlignment="1">
      <alignment horizontal="center" vertical="center" wrapText="1"/>
    </xf>
    <xf numFmtId="0" fontId="8" fillId="0" borderId="10" xfId="0" applyFont="1" applyBorder="1" applyAlignment="1">
      <alignment horizontal="center" vertical="center" wrapText="1"/>
    </xf>
    <xf numFmtId="168" fontId="8" fillId="0" borderId="52" xfId="0" applyNumberFormat="1" applyFont="1" applyBorder="1" applyAlignment="1">
      <alignment horizontal="center"/>
    </xf>
    <xf numFmtId="168" fontId="8" fillId="0" borderId="53" xfId="0" applyNumberFormat="1" applyFont="1" applyBorder="1" applyAlignment="1">
      <alignment horizontal="center"/>
    </xf>
    <xf numFmtId="168" fontId="8" fillId="0" borderId="54" xfId="0" applyNumberFormat="1" applyFont="1" applyBorder="1" applyAlignment="1">
      <alignment horizontal="center"/>
    </xf>
    <xf numFmtId="168" fontId="8" fillId="0" borderId="55" xfId="0" applyNumberFormat="1" applyFont="1" applyBorder="1" applyAlignment="1">
      <alignment horizontal="center" vertical="center" wrapText="1"/>
    </xf>
    <xf numFmtId="168" fontId="8" fillId="0" borderId="53" xfId="0" applyNumberFormat="1" applyFont="1" applyBorder="1" applyAlignment="1">
      <alignment horizontal="center" vertical="center" wrapText="1"/>
    </xf>
    <xf numFmtId="168" fontId="8" fillId="0" borderId="54" xfId="0" applyNumberFormat="1" applyFont="1" applyBorder="1" applyAlignment="1">
      <alignment horizontal="center" vertical="center" wrapText="1"/>
    </xf>
    <xf numFmtId="0" fontId="18" fillId="0" borderId="0" xfId="18" applyFont="1" applyAlignment="1">
      <alignment horizontal="center"/>
      <protection/>
    </xf>
    <xf numFmtId="0" fontId="0" fillId="0" borderId="14" xfId="18" applyBorder="1" applyAlignment="1">
      <alignment horizontal="center" wrapText="1"/>
      <protection/>
    </xf>
    <xf numFmtId="0" fontId="0" fillId="0" borderId="10" xfId="18" applyBorder="1" applyAlignment="1">
      <alignment horizontal="center" wrapText="1"/>
      <protection/>
    </xf>
    <xf numFmtId="49" fontId="8" fillId="0" borderId="14" xfId="18" applyNumberFormat="1" applyFont="1" applyBorder="1" applyAlignment="1">
      <alignment horizontal="center" vertical="center"/>
      <protection/>
    </xf>
    <xf numFmtId="49" fontId="8" fillId="0" borderId="10" xfId="18" applyNumberFormat="1" applyFont="1" applyBorder="1" applyAlignment="1">
      <alignment horizontal="center" vertical="center"/>
      <protection/>
    </xf>
    <xf numFmtId="0" fontId="0" fillId="0" borderId="14" xfId="18" applyBorder="1" applyAlignment="1">
      <alignment horizontal="center"/>
      <protection/>
    </xf>
    <xf numFmtId="0" fontId="0" fillId="0" borderId="10" xfId="18" applyBorder="1" applyAlignment="1">
      <alignment horizontal="center"/>
      <protection/>
    </xf>
    <xf numFmtId="0" fontId="0" fillId="0" borderId="11" xfId="18" applyBorder="1" applyAlignment="1">
      <alignment horizontal="left" vertical="center" wrapText="1"/>
      <protection/>
    </xf>
    <xf numFmtId="0" fontId="0" fillId="0" borderId="45" xfId="18" applyBorder="1" applyAlignment="1">
      <alignment horizontal="left" vertical="center" wrapText="1"/>
      <protection/>
    </xf>
    <xf numFmtId="0" fontId="0" fillId="0" borderId="39" xfId="18" applyBorder="1" applyAlignment="1">
      <alignment horizontal="left" vertical="center" wrapText="1"/>
      <protection/>
    </xf>
    <xf numFmtId="0" fontId="0" fillId="0" borderId="1" xfId="18" applyBorder="1" applyAlignment="1">
      <alignment horizontal="center"/>
      <protection/>
    </xf>
    <xf numFmtId="0" fontId="8" fillId="0" borderId="11" xfId="18" applyFont="1" applyBorder="1" applyAlignment="1">
      <alignment horizontal="left" vertical="center" wrapText="1"/>
      <protection/>
    </xf>
    <xf numFmtId="0" fontId="8" fillId="0" borderId="45" xfId="18" applyFont="1" applyBorder="1" applyAlignment="1">
      <alignment horizontal="left" vertical="center" wrapText="1"/>
      <protection/>
    </xf>
    <xf numFmtId="0" fontId="8" fillId="0" borderId="39" xfId="18" applyFont="1" applyBorder="1" applyAlignment="1">
      <alignment horizontal="left" vertical="center" wrapText="1"/>
      <protection/>
    </xf>
    <xf numFmtId="0" fontId="0" fillId="4" borderId="1" xfId="18" applyFill="1" applyBorder="1" applyAlignment="1">
      <alignment horizontal="center" vertical="center" wrapText="1"/>
      <protection/>
    </xf>
    <xf numFmtId="0" fontId="0" fillId="6" borderId="11" xfId="18" applyFill="1" applyBorder="1" applyAlignment="1">
      <alignment horizontal="center" vertical="center" wrapText="1"/>
      <protection/>
    </xf>
    <xf numFmtId="0" fontId="0" fillId="6" borderId="45" xfId="18" applyFill="1" applyBorder="1" applyAlignment="1">
      <alignment horizontal="center" vertical="center" wrapText="1"/>
      <protection/>
    </xf>
    <xf numFmtId="0" fontId="0" fillId="6" borderId="39" xfId="18" applyFill="1" applyBorder="1" applyAlignment="1">
      <alignment horizontal="center" vertical="center" wrapText="1"/>
      <protection/>
    </xf>
    <xf numFmtId="0" fontId="0" fillId="0" borderId="18" xfId="18" applyBorder="1" applyAlignment="1">
      <alignment horizontal="center"/>
      <protection/>
    </xf>
    <xf numFmtId="0" fontId="0" fillId="4" borderId="11" xfId="18" applyFill="1" applyBorder="1" applyAlignment="1">
      <alignment horizontal="center" vertical="center" wrapText="1"/>
      <protection/>
    </xf>
    <xf numFmtId="0" fontId="0" fillId="4" borderId="39" xfId="18" applyFill="1" applyBorder="1" applyAlignment="1">
      <alignment horizontal="center" vertical="center" wrapText="1"/>
      <protection/>
    </xf>
    <xf numFmtId="0" fontId="0" fillId="5" borderId="11" xfId="18" applyFill="1" applyBorder="1" applyAlignment="1">
      <alignment horizontal="center" vertical="center" wrapText="1"/>
      <protection/>
    </xf>
    <xf numFmtId="0" fontId="0" fillId="5" borderId="45" xfId="18" applyFill="1" applyBorder="1" applyAlignment="1">
      <alignment horizontal="center" vertical="center" wrapText="1"/>
      <protection/>
    </xf>
    <xf numFmtId="0" fontId="0" fillId="5" borderId="39" xfId="18" applyFill="1" applyBorder="1" applyAlignment="1">
      <alignment horizontal="center" vertical="center" wrapText="1"/>
      <protection/>
    </xf>
    <xf numFmtId="0" fontId="0" fillId="2" borderId="11" xfId="18" applyFill="1" applyBorder="1" applyAlignment="1">
      <alignment horizontal="center" vertical="center" wrapText="1"/>
      <protection/>
    </xf>
    <xf numFmtId="0" fontId="0" fillId="2" borderId="45" xfId="18" applyFill="1" applyBorder="1" applyAlignment="1">
      <alignment horizontal="center" vertical="center" wrapText="1"/>
      <protection/>
    </xf>
    <xf numFmtId="0" fontId="0" fillId="2" borderId="39" xfId="18" applyFill="1" applyBorder="1" applyAlignment="1">
      <alignment horizontal="center" vertical="center" wrapText="1"/>
      <protection/>
    </xf>
    <xf numFmtId="0" fontId="0" fillId="0" borderId="1" xfId="18" applyBorder="1" applyAlignment="1">
      <alignment wrapText="1"/>
      <protection/>
    </xf>
    <xf numFmtId="0" fontId="0" fillId="0" borderId="11" xfId="18" applyBorder="1" applyAlignment="1">
      <alignment vertical="center" wrapText="1"/>
      <protection/>
    </xf>
    <xf numFmtId="0" fontId="0" fillId="0" borderId="45" xfId="18" applyBorder="1" applyAlignment="1">
      <alignment vertical="center" wrapText="1"/>
      <protection/>
    </xf>
    <xf numFmtId="0" fontId="0" fillId="0" borderId="39" xfId="18" applyBorder="1" applyAlignment="1">
      <alignment vertical="center" wrapText="1"/>
      <protection/>
    </xf>
    <xf numFmtId="0" fontId="8" fillId="0" borderId="11" xfId="18" applyFont="1" applyBorder="1" applyAlignment="1">
      <alignment vertical="center" wrapText="1"/>
      <protection/>
    </xf>
    <xf numFmtId="0" fontId="8" fillId="0" borderId="45" xfId="18" applyFont="1" applyBorder="1" applyAlignment="1">
      <alignment vertical="center" wrapText="1"/>
      <protection/>
    </xf>
    <xf numFmtId="0" fontId="8" fillId="0" borderId="39" xfId="18" applyFont="1" applyBorder="1" applyAlignment="1">
      <alignment vertical="center" wrapText="1"/>
      <protection/>
    </xf>
    <xf numFmtId="0" fontId="0" fillId="5" borderId="2" xfId="18" applyFill="1" applyBorder="1" applyAlignment="1">
      <alignment horizontal="center" vertical="center" wrapText="1"/>
      <protection/>
    </xf>
    <xf numFmtId="0" fontId="0" fillId="5" borderId="3" xfId="18" applyFill="1" applyBorder="1" applyAlignment="1">
      <alignment horizontal="center" vertical="center" wrapText="1"/>
      <protection/>
    </xf>
    <xf numFmtId="0" fontId="0" fillId="5" borderId="4" xfId="18" applyFill="1" applyBorder="1" applyAlignment="1">
      <alignment horizontal="center" vertical="center" wrapText="1"/>
      <protection/>
    </xf>
    <xf numFmtId="0" fontId="0" fillId="5" borderId="7" xfId="18" applyFill="1" applyBorder="1" applyAlignment="1">
      <alignment horizontal="center" vertical="center" wrapText="1"/>
      <protection/>
    </xf>
    <xf numFmtId="0" fontId="0" fillId="5" borderId="8" xfId="18" applyFill="1" applyBorder="1" applyAlignment="1">
      <alignment horizontal="center" vertical="center" wrapText="1"/>
      <protection/>
    </xf>
    <xf numFmtId="0" fontId="0" fillId="5" borderId="9" xfId="18" applyFill="1" applyBorder="1" applyAlignment="1">
      <alignment horizontal="center" vertical="center" wrapText="1"/>
      <protection/>
    </xf>
    <xf numFmtId="0" fontId="0" fillId="0" borderId="1" xfId="18" applyBorder="1" applyAlignment="1">
      <alignment horizontal="left" vertical="center" wrapText="1"/>
      <protection/>
    </xf>
    <xf numFmtId="0" fontId="19" fillId="7" borderId="1" xfId="18" applyFont="1" applyFill="1" applyBorder="1" applyAlignment="1">
      <alignment horizontal="right" vertical="center" wrapText="1"/>
      <protection/>
    </xf>
    <xf numFmtId="0" fontId="20" fillId="8" borderId="1" xfId="18" applyFont="1" applyFill="1" applyBorder="1" applyAlignment="1">
      <alignment horizontal="right" vertical="center" wrapText="1"/>
      <protection/>
    </xf>
  </cellXfs>
  <cellStyles count="9">
    <cellStyle name="Normal" xfId="0"/>
    <cellStyle name="Hyperlink" xfId="15"/>
    <cellStyle name="Currency" xfId="16"/>
    <cellStyle name="Currency [0]" xfId="17"/>
    <cellStyle name="Обычный_бетта ноябрь"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0.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4.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17.emf" /><Relationship Id="rId17" Type="http://schemas.openxmlformats.org/officeDocument/2006/relationships/image" Target="../media/image18.emf" /><Relationship Id="rId18" Type="http://schemas.openxmlformats.org/officeDocument/2006/relationships/image" Target="../media/image19.emf" /><Relationship Id="rId19" Type="http://schemas.openxmlformats.org/officeDocument/2006/relationships/image" Target="../media/image20.emf" /><Relationship Id="rId20" Type="http://schemas.openxmlformats.org/officeDocument/2006/relationships/image" Target="../media/image21.emf" /><Relationship Id="rId21" Type="http://schemas.openxmlformats.org/officeDocument/2006/relationships/image" Target="../media/image22.emf" /><Relationship Id="rId22" Type="http://schemas.openxmlformats.org/officeDocument/2006/relationships/image" Target="../media/image23.emf" /><Relationship Id="rId23"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58;&#1072;&#1088;&#1080;&#1092;&#1085;&#1086;&#1077;%20&#1084;&#1077;&#1085;&#1102;\&#1090;&#1072;&#1088;&#1080;&#1092;&#1085;&#1086;&#1077;%20&#1084;&#1077;&#1085;&#1102;%20&#1050;&#1041;&#1069;%20&#1086;&#1082;&#1090;&#1103;&#1073;&#1088;&#1100;%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8">
          <cell r="B8">
            <v>1.73439</v>
          </cell>
          <cell r="C8">
            <v>1.16204</v>
          </cell>
          <cell r="D8">
            <v>0.52</v>
          </cell>
        </row>
      </sheetData>
      <sheetData sheetId="1">
        <row r="9">
          <cell r="F9">
            <v>1.35</v>
          </cell>
          <cell r="G9">
            <v>1.39</v>
          </cell>
          <cell r="H9">
            <v>1.65</v>
          </cell>
          <cell r="I9">
            <v>1.91</v>
          </cell>
        </row>
        <row r="14">
          <cell r="F14">
            <v>0.87</v>
          </cell>
          <cell r="G14">
            <v>0.91</v>
          </cell>
          <cell r="H14">
            <v>1.16</v>
          </cell>
          <cell r="I14">
            <v>1.43</v>
          </cell>
        </row>
        <row r="15">
          <cell r="F15">
            <v>1.35</v>
          </cell>
          <cell r="G15">
            <v>1.39</v>
          </cell>
          <cell r="H15">
            <v>1.65</v>
          </cell>
          <cell r="I15">
            <v>1.91</v>
          </cell>
        </row>
        <row r="16">
          <cell r="F16">
            <v>1.84</v>
          </cell>
          <cell r="G16">
            <v>1.88</v>
          </cell>
          <cell r="H16">
            <v>2.13</v>
          </cell>
          <cell r="I16">
            <v>2.4</v>
          </cell>
        </row>
        <row r="18">
          <cell r="F18">
            <v>1.35</v>
          </cell>
          <cell r="G18">
            <v>1.39</v>
          </cell>
          <cell r="H18">
            <v>1.65</v>
          </cell>
          <cell r="I18">
            <v>1.91</v>
          </cell>
        </row>
        <row r="23">
          <cell r="F23">
            <v>0.87</v>
          </cell>
          <cell r="G23">
            <v>0.91</v>
          </cell>
          <cell r="H23">
            <v>1.16</v>
          </cell>
          <cell r="I23">
            <v>1.43</v>
          </cell>
        </row>
        <row r="24">
          <cell r="F24">
            <v>1.35</v>
          </cell>
          <cell r="G24">
            <v>1.39</v>
          </cell>
          <cell r="H24">
            <v>1.65</v>
          </cell>
          <cell r="I24">
            <v>1.91</v>
          </cell>
        </row>
        <row r="25">
          <cell r="F25">
            <v>1.84</v>
          </cell>
          <cell r="G25">
            <v>1.88</v>
          </cell>
          <cell r="H25">
            <v>2.13</v>
          </cell>
          <cell r="I25">
            <v>2.4</v>
          </cell>
        </row>
        <row r="27">
          <cell r="G27">
            <v>0.6108</v>
          </cell>
        </row>
        <row r="29">
          <cell r="G29">
            <v>0.6108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vmlDrawing" Target="../drawings/vmlDrawing1.vml" /><Relationship Id="rId2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1"/>
  <sheetViews>
    <sheetView view="pageBreakPreview" zoomScale="130" zoomScaleSheetLayoutView="130" workbookViewId="0" topLeftCell="A1">
      <selection activeCell="B10" sqref="B10"/>
    </sheetView>
  </sheetViews>
  <sheetFormatPr defaultColWidth="9.00390625" defaultRowHeight="12.75"/>
  <cols>
    <col min="1" max="1" width="34.75390625" style="0" bestFit="1" customWidth="1"/>
    <col min="2" max="4" width="30.375" style="0" customWidth="1"/>
    <col min="5" max="5" width="27.875" style="0" customWidth="1"/>
  </cols>
  <sheetData>
    <row r="1" spans="1:5" ht="18">
      <c r="A1" s="9"/>
      <c r="B1" s="10" t="s">
        <v>7</v>
      </c>
      <c r="C1" s="10"/>
      <c r="D1" s="10"/>
      <c r="E1" s="11"/>
    </row>
    <row r="2" spans="1:5" ht="18">
      <c r="A2" s="12"/>
      <c r="B2" s="8" t="s">
        <v>6</v>
      </c>
      <c r="C2" s="8"/>
      <c r="D2" s="8"/>
      <c r="E2" s="13"/>
    </row>
    <row r="3" spans="1:5" ht="18">
      <c r="A3" s="14"/>
      <c r="B3" s="15" t="s">
        <v>4</v>
      </c>
      <c r="C3" s="15"/>
      <c r="D3" s="15"/>
      <c r="E3" s="16"/>
    </row>
    <row r="4" spans="1:2" ht="15.75" customHeight="1">
      <c r="A4" s="3" t="s">
        <v>0</v>
      </c>
      <c r="B4" s="4" t="s">
        <v>14</v>
      </c>
    </row>
    <row r="5" spans="1:2" ht="15.75" customHeight="1">
      <c r="A5" s="3" t="s">
        <v>5</v>
      </c>
      <c r="B5" s="6" t="s">
        <v>15</v>
      </c>
    </row>
    <row r="6" spans="1:2" ht="15.75" customHeight="1">
      <c r="A6" s="3" t="s">
        <v>1</v>
      </c>
      <c r="B6" s="6" t="s">
        <v>16</v>
      </c>
    </row>
    <row r="7" spans="1:5" ht="15.75" customHeight="1">
      <c r="A7" s="3"/>
      <c r="B7" s="122" t="s">
        <v>11</v>
      </c>
      <c r="C7" s="124" t="s">
        <v>10</v>
      </c>
      <c r="D7" s="125"/>
      <c r="E7" s="126" t="s">
        <v>12</v>
      </c>
    </row>
    <row r="8" spans="1:5" ht="94.5" customHeight="1">
      <c r="A8" s="7"/>
      <c r="B8" s="123"/>
      <c r="C8" s="17" t="s">
        <v>8</v>
      </c>
      <c r="D8" s="17" t="s">
        <v>9</v>
      </c>
      <c r="E8" s="123"/>
    </row>
    <row r="9" spans="1:5" ht="12.75" customHeight="1">
      <c r="A9" s="7" t="s">
        <v>13</v>
      </c>
      <c r="B9" s="5">
        <v>84080</v>
      </c>
      <c r="C9" s="5">
        <v>84080</v>
      </c>
      <c r="D9" s="5">
        <v>0</v>
      </c>
      <c r="E9" s="5">
        <v>0</v>
      </c>
    </row>
    <row r="10" ht="118.5" customHeight="1">
      <c r="A10" s="1" t="s">
        <v>2</v>
      </c>
    </row>
    <row r="11" ht="114.75" customHeight="1">
      <c r="A11" s="2" t="s">
        <v>3</v>
      </c>
    </row>
    <row r="12" ht="12.75" customHeight="1"/>
    <row r="13" ht="118.5" customHeight="1"/>
    <row r="14" ht="114.75" customHeight="1"/>
  </sheetData>
  <mergeCells count="3">
    <mergeCell ref="B7:B8"/>
    <mergeCell ref="C7:D7"/>
    <mergeCell ref="E7:E8"/>
  </mergeCells>
  <printOptions/>
  <pageMargins left="0.75" right="0.75" top="1" bottom="1" header="0.5" footer="0.5"/>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dimension ref="A1:D7"/>
  <sheetViews>
    <sheetView view="pageBreakPreview" zoomScaleSheetLayoutView="100" workbookViewId="0" topLeftCell="A1">
      <selection activeCell="C11" sqref="C11"/>
    </sheetView>
  </sheetViews>
  <sheetFormatPr defaultColWidth="9.00390625" defaultRowHeight="12.75"/>
  <cols>
    <col min="1" max="1" width="35.25390625" style="0" customWidth="1"/>
    <col min="2" max="2" width="25.00390625" style="0" customWidth="1"/>
    <col min="3" max="3" width="29.00390625" style="0" customWidth="1"/>
  </cols>
  <sheetData>
    <row r="1" spans="1:4" ht="18.75" customHeight="1">
      <c r="A1" s="9"/>
      <c r="B1" s="18" t="s">
        <v>17</v>
      </c>
      <c r="C1" s="19"/>
      <c r="D1" s="20"/>
    </row>
    <row r="2" spans="1:4" ht="18">
      <c r="A2" s="14"/>
      <c r="B2" s="21" t="s">
        <v>18</v>
      </c>
      <c r="C2" s="31"/>
      <c r="D2" s="22"/>
    </row>
    <row r="3" spans="1:3" ht="15.75" customHeight="1">
      <c r="A3" s="23" t="s">
        <v>0</v>
      </c>
      <c r="B3" s="27" t="s">
        <v>14</v>
      </c>
      <c r="C3" s="5"/>
    </row>
    <row r="4" spans="1:3" ht="15.75" customHeight="1">
      <c r="A4" s="23" t="s">
        <v>5</v>
      </c>
      <c r="B4" s="28" t="s">
        <v>15</v>
      </c>
      <c r="C4" s="5"/>
    </row>
    <row r="5" spans="1:3" ht="15.75" customHeight="1">
      <c r="A5" s="23" t="s">
        <v>1</v>
      </c>
      <c r="B5" s="29" t="s">
        <v>16</v>
      </c>
      <c r="C5" s="5"/>
    </row>
    <row r="6" spans="1:3" ht="38.25" customHeight="1">
      <c r="A6" s="24"/>
      <c r="B6" s="30" t="s">
        <v>19</v>
      </c>
      <c r="C6" s="25" t="s">
        <v>20</v>
      </c>
    </row>
    <row r="7" spans="1:3" ht="12.75" customHeight="1">
      <c r="A7" s="5" t="s">
        <v>21</v>
      </c>
      <c r="B7" s="5">
        <v>1734.39</v>
      </c>
      <c r="C7" s="5">
        <v>1162.04</v>
      </c>
    </row>
    <row r="8" ht="15.75" customHeight="1"/>
    <row r="9" ht="38.25" customHeight="1"/>
    <row r="10" ht="12.75" customHeight="1"/>
  </sheetData>
  <printOptions/>
  <pageMargins left="0.75" right="0.75" top="1" bottom="1" header="0.5" footer="0.5"/>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Q38"/>
  <sheetViews>
    <sheetView workbookViewId="0" topLeftCell="A7">
      <selection activeCell="E41" sqref="E41"/>
    </sheetView>
  </sheetViews>
  <sheetFormatPr defaultColWidth="9.00390625" defaultRowHeight="12.75"/>
  <cols>
    <col min="1" max="1" width="6.625" style="26" customWidth="1"/>
    <col min="2" max="2" width="8.125" style="26" customWidth="1"/>
    <col min="3" max="3" width="9.125" style="26" customWidth="1"/>
    <col min="4" max="4" width="24.00390625" style="26" customWidth="1"/>
    <col min="5" max="5" width="12.00390625" style="26" customWidth="1"/>
    <col min="6" max="7" width="8.75390625" style="32" customWidth="1"/>
    <col min="8" max="8" width="8.625" style="32" customWidth="1"/>
    <col min="9" max="9" width="8.375" style="32" customWidth="1"/>
    <col min="10" max="11" width="8.75390625" style="32" customWidth="1"/>
    <col min="12" max="12" width="8.625" style="32" customWidth="1"/>
    <col min="13" max="13" width="8.375" style="32" customWidth="1"/>
    <col min="14" max="14" width="10.75390625" style="26" customWidth="1"/>
    <col min="15" max="15" width="10.00390625" style="26" customWidth="1"/>
    <col min="16" max="16" width="11.625" style="26" customWidth="1"/>
    <col min="17" max="17" width="11.25390625" style="26" customWidth="1"/>
    <col min="18" max="16384" width="9.125" style="26" customWidth="1"/>
  </cols>
  <sheetData>
    <row r="1" spans="1:13" ht="65.25" customHeight="1" thickBot="1">
      <c r="A1" s="133" t="s">
        <v>48</v>
      </c>
      <c r="B1" s="133"/>
      <c r="C1" s="133"/>
      <c r="D1" s="133"/>
      <c r="E1" s="133"/>
      <c r="F1" s="133"/>
      <c r="G1" s="133"/>
      <c r="H1" s="133"/>
      <c r="I1" s="133"/>
      <c r="J1" s="133"/>
      <c r="K1" s="133"/>
      <c r="L1" s="133"/>
      <c r="M1" s="133"/>
    </row>
    <row r="2" spans="1:13" ht="12.75">
      <c r="A2" s="142" t="s">
        <v>14</v>
      </c>
      <c r="B2" s="143"/>
      <c r="C2" s="143"/>
      <c r="D2" s="143"/>
      <c r="E2" s="143"/>
      <c r="F2" s="143"/>
      <c r="G2" s="143"/>
      <c r="H2" s="143"/>
      <c r="I2" s="143"/>
      <c r="J2" s="143"/>
      <c r="K2" s="143"/>
      <c r="L2" s="143"/>
      <c r="M2" s="144"/>
    </row>
    <row r="3" spans="1:13" ht="13.5" thickBot="1">
      <c r="A3" s="145" t="s">
        <v>22</v>
      </c>
      <c r="B3" s="146"/>
      <c r="C3" s="146"/>
      <c r="D3" s="146"/>
      <c r="E3" s="146"/>
      <c r="F3" s="146"/>
      <c r="G3" s="146"/>
      <c r="H3" s="146"/>
      <c r="I3" s="146"/>
      <c r="J3" s="146"/>
      <c r="K3" s="146"/>
      <c r="L3" s="146"/>
      <c r="M3" s="147"/>
    </row>
    <row r="4" ht="13.5" thickBot="1">
      <c r="B4" s="33"/>
    </row>
    <row r="5" spans="1:13" s="34" customFormat="1" ht="54" customHeight="1">
      <c r="A5" s="148"/>
      <c r="B5" s="150" t="s">
        <v>23</v>
      </c>
      <c r="C5" s="151"/>
      <c r="D5" s="152"/>
      <c r="E5" s="156" t="s">
        <v>24</v>
      </c>
      <c r="F5" s="158" t="s">
        <v>25</v>
      </c>
      <c r="G5" s="159"/>
      <c r="H5" s="159"/>
      <c r="I5" s="160"/>
      <c r="J5" s="161" t="s">
        <v>26</v>
      </c>
      <c r="K5" s="162"/>
      <c r="L5" s="162"/>
      <c r="M5" s="163"/>
    </row>
    <row r="6" spans="1:13" s="37" customFormat="1" ht="12.75">
      <c r="A6" s="149"/>
      <c r="B6" s="153"/>
      <c r="C6" s="154"/>
      <c r="D6" s="155"/>
      <c r="E6" s="157"/>
      <c r="F6" s="35" t="s">
        <v>27</v>
      </c>
      <c r="G6" s="35" t="s">
        <v>28</v>
      </c>
      <c r="H6" s="35" t="s">
        <v>29</v>
      </c>
      <c r="I6" s="36" t="s">
        <v>30</v>
      </c>
      <c r="J6" s="35" t="s">
        <v>27</v>
      </c>
      <c r="K6" s="35" t="s">
        <v>28</v>
      </c>
      <c r="L6" s="35" t="s">
        <v>29</v>
      </c>
      <c r="M6" s="36" t="s">
        <v>30</v>
      </c>
    </row>
    <row r="7" spans="1:13" ht="13.5" thickBot="1">
      <c r="A7" s="38">
        <v>1</v>
      </c>
      <c r="B7" s="39" t="s">
        <v>31</v>
      </c>
      <c r="C7" s="40"/>
      <c r="D7" s="40"/>
      <c r="E7" s="40"/>
      <c r="F7" s="41"/>
      <c r="G7" s="41"/>
      <c r="H7" s="41"/>
      <c r="I7" s="42"/>
      <c r="J7" s="41"/>
      <c r="K7" s="41"/>
      <c r="L7" s="41"/>
      <c r="M7" s="42"/>
    </row>
    <row r="8" spans="1:17" ht="13.5" thickBot="1">
      <c r="A8" s="43">
        <v>2</v>
      </c>
      <c r="B8" s="134" t="s">
        <v>32</v>
      </c>
      <c r="C8" s="135"/>
      <c r="D8" s="135"/>
      <c r="E8" s="135"/>
      <c r="F8" s="135"/>
      <c r="G8" s="135"/>
      <c r="H8" s="135"/>
      <c r="I8" s="135"/>
      <c r="J8" s="128"/>
      <c r="K8" s="128"/>
      <c r="L8" s="128"/>
      <c r="M8" s="141"/>
      <c r="O8" s="32"/>
      <c r="P8" s="32"/>
      <c r="Q8" s="32"/>
    </row>
    <row r="9" spans="1:17" ht="12.75">
      <c r="A9" s="44"/>
      <c r="B9" s="33" t="s">
        <v>33</v>
      </c>
      <c r="C9" s="33"/>
      <c r="D9" s="45"/>
      <c r="E9" s="45" t="s">
        <v>34</v>
      </c>
      <c r="F9" s="46">
        <v>1.35</v>
      </c>
      <c r="G9" s="46">
        <v>1.39</v>
      </c>
      <c r="H9" s="46">
        <v>1.65</v>
      </c>
      <c r="I9" s="47">
        <v>1.91</v>
      </c>
      <c r="J9" s="48">
        <f>'[1]Лист1'!$B$8+MAX('[1]КБЭ'!F9-'[1]Лист1'!$D$8,0)</f>
        <v>2.5643900000000004</v>
      </c>
      <c r="K9" s="49">
        <f>'[1]Лист1'!$B$8+MAX('[1]КБЭ'!G9-'[1]Лист1'!$D$8,0)</f>
        <v>2.60439</v>
      </c>
      <c r="L9" s="49">
        <f>'[1]Лист1'!$B$8+MAX('[1]КБЭ'!H9-'[1]Лист1'!$D$8,0)</f>
        <v>2.86439</v>
      </c>
      <c r="M9" s="50">
        <f>'[1]Лист1'!$B$8+MAX('[1]КБЭ'!I9-'[1]Лист1'!$D$8,0)</f>
        <v>3.12439</v>
      </c>
      <c r="N9" s="32"/>
      <c r="O9" s="32"/>
      <c r="P9" s="32"/>
      <c r="Q9" s="32"/>
    </row>
    <row r="10" spans="1:17" ht="12.75">
      <c r="A10" s="44"/>
      <c r="B10" s="136" t="s">
        <v>35</v>
      </c>
      <c r="C10" s="137"/>
      <c r="D10" s="137"/>
      <c r="E10" s="137"/>
      <c r="F10" s="137"/>
      <c r="G10" s="137"/>
      <c r="H10" s="137"/>
      <c r="I10" s="137"/>
      <c r="J10" s="38"/>
      <c r="K10" s="51"/>
      <c r="L10" s="51"/>
      <c r="M10" s="52"/>
      <c r="N10" s="32"/>
      <c r="O10" s="32"/>
      <c r="P10" s="32"/>
      <c r="Q10" s="32"/>
    </row>
    <row r="11" spans="1:17" ht="12.75">
      <c r="A11" s="44"/>
      <c r="B11" s="33"/>
      <c r="C11" s="53" t="s">
        <v>36</v>
      </c>
      <c r="D11" s="54"/>
      <c r="E11" s="45" t="s">
        <v>34</v>
      </c>
      <c r="F11" s="55">
        <v>0.64</v>
      </c>
      <c r="G11" s="55">
        <v>0.69</v>
      </c>
      <c r="H11" s="55">
        <v>0.75</v>
      </c>
      <c r="I11" s="56">
        <v>0.82</v>
      </c>
      <c r="J11" s="57">
        <f>'[1]Лист1'!$C$8+MAX('[1]КБЭ'!F9-'[1]Лист1'!$D$8,0)</f>
        <v>1.99204</v>
      </c>
      <c r="K11" s="57">
        <f>'[1]Лист1'!$C$8+MAX('[1]КБЭ'!G9-'[1]Лист1'!$D$8,0)</f>
        <v>2.03204</v>
      </c>
      <c r="L11" s="57">
        <f>'[1]Лист1'!$C$8+MAX('[1]КБЭ'!H9-'[1]Лист1'!$D$8,0)</f>
        <v>2.29204</v>
      </c>
      <c r="M11" s="57">
        <f>'[1]Лист1'!$C$8+MAX('[1]КБЭ'!I9-'[1]Лист1'!$D$8,0)</f>
        <v>2.55204</v>
      </c>
      <c r="N11" s="32"/>
      <c r="O11" s="32"/>
      <c r="P11" s="32"/>
      <c r="Q11" s="32"/>
    </row>
    <row r="12" spans="1:17" ht="38.25" customHeight="1">
      <c r="A12" s="44"/>
      <c r="B12" s="33"/>
      <c r="C12" s="58" t="s">
        <v>37</v>
      </c>
      <c r="D12" s="59"/>
      <c r="E12" s="59" t="s">
        <v>38</v>
      </c>
      <c r="F12" s="60">
        <v>936</v>
      </c>
      <c r="G12" s="60">
        <v>975</v>
      </c>
      <c r="H12" s="60">
        <v>1117</v>
      </c>
      <c r="I12" s="61">
        <v>1230</v>
      </c>
      <c r="J12" s="138" t="s">
        <v>39</v>
      </c>
      <c r="K12" s="139"/>
      <c r="L12" s="139"/>
      <c r="M12" s="140"/>
      <c r="N12" s="32"/>
      <c r="O12" s="32"/>
      <c r="P12" s="32"/>
      <c r="Q12" s="32"/>
    </row>
    <row r="13" spans="1:17" ht="12.75">
      <c r="A13" s="44"/>
      <c r="B13" s="136" t="s">
        <v>40</v>
      </c>
      <c r="C13" s="137"/>
      <c r="D13" s="137"/>
      <c r="E13" s="137"/>
      <c r="F13" s="137"/>
      <c r="G13" s="137"/>
      <c r="H13" s="137"/>
      <c r="I13" s="137"/>
      <c r="J13" s="38"/>
      <c r="K13" s="51"/>
      <c r="L13" s="51"/>
      <c r="M13" s="52"/>
      <c r="N13" s="32"/>
      <c r="O13" s="32"/>
      <c r="P13" s="32"/>
      <c r="Q13" s="32"/>
    </row>
    <row r="14" spans="1:17" ht="12.75">
      <c r="A14" s="44"/>
      <c r="B14" s="45"/>
      <c r="C14" s="53" t="s">
        <v>41</v>
      </c>
      <c r="D14" s="54"/>
      <c r="E14" s="51" t="s">
        <v>34</v>
      </c>
      <c r="F14" s="55">
        <v>0.87</v>
      </c>
      <c r="G14" s="55">
        <v>0.91</v>
      </c>
      <c r="H14" s="55">
        <v>1.16</v>
      </c>
      <c r="I14" s="56">
        <v>1.43</v>
      </c>
      <c r="J14" s="57">
        <f>'[1]Лист1'!$B$8+MAX('[1]КБЭ'!F14-'[1]Лист1'!$D$8,0)</f>
        <v>2.08439</v>
      </c>
      <c r="K14" s="62">
        <f>'[1]Лист1'!$B$8+MAX('[1]КБЭ'!G14-'[1]Лист1'!$D$8,0)</f>
        <v>2.12439</v>
      </c>
      <c r="L14" s="62">
        <f>'[1]Лист1'!$B$8+MAX('[1]КБЭ'!H14-'[1]Лист1'!$D$8,0)</f>
        <v>2.37439</v>
      </c>
      <c r="M14" s="63">
        <f>'[1]Лист1'!$B$8+MAX('[1]КБЭ'!I14-'[1]Лист1'!$D$8,0)</f>
        <v>2.64439</v>
      </c>
      <c r="N14" s="32"/>
      <c r="O14" s="32"/>
      <c r="P14" s="32"/>
      <c r="Q14" s="32"/>
    </row>
    <row r="15" spans="1:17" ht="12.75">
      <c r="A15" s="44"/>
      <c r="B15" s="45"/>
      <c r="C15" s="53" t="s">
        <v>42</v>
      </c>
      <c r="D15" s="54"/>
      <c r="E15" s="51" t="s">
        <v>34</v>
      </c>
      <c r="F15" s="55">
        <v>1.35</v>
      </c>
      <c r="G15" s="55">
        <v>1.39</v>
      </c>
      <c r="H15" s="55">
        <v>1.65</v>
      </c>
      <c r="I15" s="56">
        <v>1.91</v>
      </c>
      <c r="J15" s="57">
        <f>'[1]Лист1'!$B$8+MAX('[1]КБЭ'!F15-'[1]Лист1'!$D$8,0)</f>
        <v>2.5643900000000004</v>
      </c>
      <c r="K15" s="62">
        <f>'[1]Лист1'!$B$8+MAX('[1]КБЭ'!G15-'[1]Лист1'!$D$8,0)</f>
        <v>2.60439</v>
      </c>
      <c r="L15" s="62">
        <f>'[1]Лист1'!$B$8+MAX('[1]КБЭ'!H15-'[1]Лист1'!$D$8,0)</f>
        <v>2.86439</v>
      </c>
      <c r="M15" s="63">
        <f>'[1]Лист1'!$B$8+MAX('[1]КБЭ'!I15-'[1]Лист1'!$D$8,0)</f>
        <v>3.12439</v>
      </c>
      <c r="N15" s="32"/>
      <c r="O15" s="32"/>
      <c r="P15" s="32"/>
      <c r="Q15" s="32"/>
    </row>
    <row r="16" spans="1:17" ht="13.5" thickBot="1">
      <c r="A16" s="64"/>
      <c r="B16" s="45"/>
      <c r="C16" s="58" t="s">
        <v>43</v>
      </c>
      <c r="D16" s="59"/>
      <c r="E16" s="65" t="s">
        <v>34</v>
      </c>
      <c r="F16" s="41">
        <v>1.84</v>
      </c>
      <c r="G16" s="41">
        <v>1.88</v>
      </c>
      <c r="H16" s="41">
        <v>2.13</v>
      </c>
      <c r="I16" s="66">
        <v>2.4</v>
      </c>
      <c r="J16" s="67">
        <f>'[1]Лист1'!$B$8+MAX('[1]КБЭ'!F16-'[1]Лист1'!$D$8,0)</f>
        <v>3.05439</v>
      </c>
      <c r="K16" s="68">
        <f>'[1]Лист1'!$B$8+MAX('[1]КБЭ'!G16-'[1]Лист1'!$D$8,0)</f>
        <v>3.0943899999999998</v>
      </c>
      <c r="L16" s="68">
        <f>'[1]Лист1'!$B$8+MAX('[1]КБЭ'!H16-'[1]Лист1'!$D$8,0)</f>
        <v>3.3443899999999998</v>
      </c>
      <c r="M16" s="69">
        <f>'[1]Лист1'!$B$8+MAX('[1]КБЭ'!I16-'[1]Лист1'!$D$8,0)</f>
        <v>3.61439</v>
      </c>
      <c r="N16" s="32"/>
      <c r="O16" s="32"/>
      <c r="P16" s="32"/>
      <c r="Q16" s="32"/>
    </row>
    <row r="17" spans="1:13" ht="12.75" customHeight="1" thickBot="1">
      <c r="A17" s="70" t="s">
        <v>44</v>
      </c>
      <c r="B17" s="134" t="s">
        <v>45</v>
      </c>
      <c r="C17" s="135"/>
      <c r="D17" s="135"/>
      <c r="E17" s="135"/>
      <c r="F17" s="135"/>
      <c r="G17" s="135"/>
      <c r="H17" s="135"/>
      <c r="I17" s="135"/>
      <c r="J17" s="129"/>
      <c r="K17" s="129"/>
      <c r="L17" s="129"/>
      <c r="M17" s="130"/>
    </row>
    <row r="18" spans="1:13" ht="12.75">
      <c r="A18" s="44"/>
      <c r="B18" s="33" t="s">
        <v>33</v>
      </c>
      <c r="C18" s="33"/>
      <c r="D18" s="45"/>
      <c r="E18" s="45"/>
      <c r="F18" s="46">
        <v>1.35</v>
      </c>
      <c r="G18" s="46">
        <v>1.39</v>
      </c>
      <c r="H18" s="46">
        <v>1.65</v>
      </c>
      <c r="I18" s="47">
        <v>1.91</v>
      </c>
      <c r="J18" s="48">
        <f>'[1]Лист1'!$B$8+MAX('[1]КБЭ'!F18-'[1]Лист1'!$D$8,0)</f>
        <v>2.5643900000000004</v>
      </c>
      <c r="K18" s="49">
        <f>'[1]Лист1'!$B$8+MAX('[1]КБЭ'!G18-'[1]Лист1'!$D$8,0)</f>
        <v>2.60439</v>
      </c>
      <c r="L18" s="49">
        <f>'[1]Лист1'!$B$8+MAX('[1]КБЭ'!H18-'[1]Лист1'!$D$8,0)</f>
        <v>2.86439</v>
      </c>
      <c r="M18" s="50">
        <f>'[1]Лист1'!$B$8+MAX('[1]КБЭ'!I18-'[1]Лист1'!$D$8,0)</f>
        <v>3.12439</v>
      </c>
    </row>
    <row r="19" spans="1:13" ht="12.75">
      <c r="A19" s="44"/>
      <c r="B19" s="136" t="s">
        <v>35</v>
      </c>
      <c r="C19" s="137"/>
      <c r="D19" s="137"/>
      <c r="E19" s="137"/>
      <c r="F19" s="137"/>
      <c r="G19" s="137"/>
      <c r="H19" s="137"/>
      <c r="I19" s="137"/>
      <c r="J19" s="38"/>
      <c r="K19" s="51"/>
      <c r="L19" s="51"/>
      <c r="M19" s="52"/>
    </row>
    <row r="20" spans="1:13" ht="12.75">
      <c r="A20" s="44"/>
      <c r="B20" s="33"/>
      <c r="C20" s="53" t="s">
        <v>36</v>
      </c>
      <c r="D20" s="54"/>
      <c r="E20" s="54"/>
      <c r="F20" s="55">
        <v>0.64</v>
      </c>
      <c r="G20" s="55">
        <v>0.69</v>
      </c>
      <c r="H20" s="55">
        <v>0.75</v>
      </c>
      <c r="I20" s="56">
        <v>0.82</v>
      </c>
      <c r="J20" s="57">
        <f>'[1]Лист1'!$C$8+MAX('[1]КБЭ'!F18-'[1]Лист1'!$D$8,0)</f>
        <v>1.99204</v>
      </c>
      <c r="K20" s="62">
        <f>'[1]Лист1'!$C$8+MAX('[1]КБЭ'!G18-'[1]Лист1'!$D$8,0)</f>
        <v>2.03204</v>
      </c>
      <c r="L20" s="62">
        <f>'[1]Лист1'!$C$8+MAX('[1]КБЭ'!H18-'[1]Лист1'!$D$8,0)</f>
        <v>2.29204</v>
      </c>
      <c r="M20" s="63">
        <f>'[1]Лист1'!$C$8+MAX('[1]КБЭ'!I18-'[1]Лист1'!$D$8,0)</f>
        <v>2.55204</v>
      </c>
    </row>
    <row r="21" spans="1:13" ht="37.5" customHeight="1">
      <c r="A21" s="44"/>
      <c r="B21" s="33"/>
      <c r="C21" s="58" t="s">
        <v>37</v>
      </c>
      <c r="D21" s="59"/>
      <c r="E21" s="59"/>
      <c r="F21" s="60">
        <v>936</v>
      </c>
      <c r="G21" s="60">
        <v>975</v>
      </c>
      <c r="H21" s="60">
        <v>1117</v>
      </c>
      <c r="I21" s="61">
        <v>1230</v>
      </c>
      <c r="J21" s="138" t="s">
        <v>39</v>
      </c>
      <c r="K21" s="139"/>
      <c r="L21" s="139"/>
      <c r="M21" s="140"/>
    </row>
    <row r="22" spans="1:13" ht="12.75">
      <c r="A22" s="44"/>
      <c r="B22" s="136" t="s">
        <v>40</v>
      </c>
      <c r="C22" s="137"/>
      <c r="D22" s="137"/>
      <c r="E22" s="137"/>
      <c r="F22" s="137"/>
      <c r="G22" s="137"/>
      <c r="H22" s="137"/>
      <c r="I22" s="137"/>
      <c r="J22" s="38"/>
      <c r="K22" s="51"/>
      <c r="L22" s="51"/>
      <c r="M22" s="52"/>
    </row>
    <row r="23" spans="1:13" ht="12.75">
      <c r="A23" s="44"/>
      <c r="B23" s="45"/>
      <c r="C23" s="53" t="s">
        <v>41</v>
      </c>
      <c r="D23" s="54"/>
      <c r="E23" s="54"/>
      <c r="F23" s="55">
        <v>0.87</v>
      </c>
      <c r="G23" s="55">
        <v>0.91</v>
      </c>
      <c r="H23" s="55">
        <v>1.16</v>
      </c>
      <c r="I23" s="56">
        <v>1.43</v>
      </c>
      <c r="J23" s="57">
        <f>'[1]Лист1'!$B$8+MAX('[1]КБЭ'!F23-'[1]Лист1'!$D$8,0)</f>
        <v>2.08439</v>
      </c>
      <c r="K23" s="62">
        <f>'[1]Лист1'!$B$8+MAX('[1]КБЭ'!G23-'[1]Лист1'!$D$8,0)</f>
        <v>2.12439</v>
      </c>
      <c r="L23" s="62">
        <f>'[1]Лист1'!$B$8+MAX('[1]КБЭ'!H23-'[1]Лист1'!$D$8,0)</f>
        <v>2.37439</v>
      </c>
      <c r="M23" s="63">
        <f>'[1]Лист1'!$B$8+MAX('[1]КБЭ'!I23-'[1]Лист1'!$D$8,0)</f>
        <v>2.64439</v>
      </c>
    </row>
    <row r="24" spans="1:13" ht="12.75">
      <c r="A24" s="44"/>
      <c r="B24" s="45"/>
      <c r="C24" s="53" t="s">
        <v>42</v>
      </c>
      <c r="D24" s="54"/>
      <c r="E24" s="54"/>
      <c r="F24" s="55">
        <v>1.35</v>
      </c>
      <c r="G24" s="55">
        <v>1.39</v>
      </c>
      <c r="H24" s="55">
        <v>1.65</v>
      </c>
      <c r="I24" s="56">
        <v>1.91</v>
      </c>
      <c r="J24" s="57">
        <f>'[1]Лист1'!$B$8+MAX('[1]КБЭ'!F24-'[1]Лист1'!$D$8,0)</f>
        <v>2.5643900000000004</v>
      </c>
      <c r="K24" s="62">
        <f>'[1]Лист1'!$B$8+MAX('[1]КБЭ'!G24-'[1]Лист1'!$D$8,0)</f>
        <v>2.60439</v>
      </c>
      <c r="L24" s="62">
        <f>'[1]Лист1'!$B$8+MAX('[1]КБЭ'!H24-'[1]Лист1'!$D$8,0)</f>
        <v>2.86439</v>
      </c>
      <c r="M24" s="63">
        <f>'[1]Лист1'!$B$8+MAX('[1]КБЭ'!I24-'[1]Лист1'!$D$8,0)</f>
        <v>3.12439</v>
      </c>
    </row>
    <row r="25" spans="1:13" ht="13.5" thickBot="1">
      <c r="A25" s="71"/>
      <c r="B25" s="72"/>
      <c r="C25" s="73" t="s">
        <v>43</v>
      </c>
      <c r="D25" s="74"/>
      <c r="E25" s="74"/>
      <c r="F25" s="68">
        <v>1.84</v>
      </c>
      <c r="G25" s="68">
        <v>1.88</v>
      </c>
      <c r="H25" s="68">
        <v>2.13</v>
      </c>
      <c r="I25" s="75">
        <v>2.4</v>
      </c>
      <c r="J25" s="67">
        <f>'[1]Лист1'!$B$8+MAX('[1]КБЭ'!F25-'[1]Лист1'!$D$8,0)</f>
        <v>3.05439</v>
      </c>
      <c r="K25" s="68">
        <f>'[1]Лист1'!$B$8+MAX('[1]КБЭ'!G25-'[1]Лист1'!$D$8,0)</f>
        <v>3.0943899999999998</v>
      </c>
      <c r="L25" s="68">
        <f>'[1]Лист1'!$B$8+MAX('[1]КБЭ'!H25-'[1]Лист1'!$D$8,0)</f>
        <v>3.3443899999999998</v>
      </c>
      <c r="M25" s="69">
        <f>'[1]Лист1'!$B$8+MAX('[1]КБЭ'!I25-'[1]Лист1'!$D$8,0)</f>
        <v>3.61439</v>
      </c>
    </row>
    <row r="26" spans="1:13" ht="12" customHeight="1" thickBot="1">
      <c r="A26" s="127" t="s">
        <v>46</v>
      </c>
      <c r="B26" s="128"/>
      <c r="C26" s="128"/>
      <c r="D26" s="128"/>
      <c r="E26" s="128"/>
      <c r="F26" s="128"/>
      <c r="G26" s="128"/>
      <c r="H26" s="128"/>
      <c r="I26" s="128"/>
      <c r="J26" s="129"/>
      <c r="K26" s="129"/>
      <c r="L26" s="129"/>
      <c r="M26" s="130"/>
    </row>
    <row r="27" spans="1:14" ht="13.5" thickBot="1">
      <c r="A27" s="76"/>
      <c r="B27" s="77" t="s">
        <v>33</v>
      </c>
      <c r="C27" s="78"/>
      <c r="D27" s="79"/>
      <c r="E27" s="79" t="s">
        <v>34</v>
      </c>
      <c r="F27" s="80"/>
      <c r="G27" s="80">
        <v>0.6108</v>
      </c>
      <c r="H27" s="80"/>
      <c r="I27" s="81"/>
      <c r="J27" s="82"/>
      <c r="K27" s="80">
        <f>'[1]Лист1'!$B$8+MAX('[1]КБЭ'!G27-'[1]Лист1'!$D$8,0)</f>
        <v>1.82519</v>
      </c>
      <c r="L27" s="80"/>
      <c r="M27" s="83"/>
      <c r="N27" s="32"/>
    </row>
    <row r="28" spans="1:13" ht="12.75" customHeight="1" thickBot="1">
      <c r="A28" s="131" t="s">
        <v>47</v>
      </c>
      <c r="B28" s="132"/>
      <c r="C28" s="132"/>
      <c r="D28" s="132"/>
      <c r="E28" s="132"/>
      <c r="F28" s="132"/>
      <c r="G28" s="132"/>
      <c r="H28" s="132"/>
      <c r="I28" s="132"/>
      <c r="J28" s="129"/>
      <c r="K28" s="129"/>
      <c r="L28" s="129"/>
      <c r="M28" s="130"/>
    </row>
    <row r="29" spans="1:13" ht="13.5" thickBot="1">
      <c r="A29" s="71"/>
      <c r="B29" s="84" t="s">
        <v>33</v>
      </c>
      <c r="C29" s="84"/>
      <c r="D29" s="72"/>
      <c r="E29" s="72" t="s">
        <v>34</v>
      </c>
      <c r="F29" s="85"/>
      <c r="G29" s="85">
        <v>0.6108</v>
      </c>
      <c r="H29" s="85"/>
      <c r="I29" s="86"/>
      <c r="J29" s="82"/>
      <c r="K29" s="80">
        <f>'[1]Лист1'!$B$8+MAX('[1]КБЭ'!G29-'[1]Лист1'!$D$8,0)</f>
        <v>1.82519</v>
      </c>
      <c r="L29" s="80"/>
      <c r="M29" s="83"/>
    </row>
    <row r="31" spans="1:13" ht="12.75">
      <c r="A31" s="87"/>
      <c r="B31" s="87"/>
      <c r="C31" s="87"/>
      <c r="D31" s="87"/>
      <c r="E31" s="87"/>
      <c r="F31" s="87"/>
      <c r="G31" s="87"/>
      <c r="H31" s="87"/>
      <c r="I31" s="87"/>
      <c r="J31" s="87"/>
      <c r="K31" s="87"/>
      <c r="L31" s="87"/>
      <c r="M31" s="87"/>
    </row>
    <row r="32" spans="1:13" ht="23.25">
      <c r="A32" s="88" t="s">
        <v>49</v>
      </c>
      <c r="B32" s="89"/>
      <c r="C32" s="89"/>
      <c r="D32" s="89"/>
      <c r="E32" s="89"/>
      <c r="F32" s="89"/>
      <c r="J32" s="90" t="s">
        <v>50</v>
      </c>
      <c r="M32" s="87"/>
    </row>
    <row r="33" spans="1:13" ht="23.25">
      <c r="A33" s="91"/>
      <c r="B33" s="89"/>
      <c r="C33" s="89"/>
      <c r="D33" s="89"/>
      <c r="E33" s="89"/>
      <c r="F33" s="89"/>
      <c r="J33" s="92"/>
      <c r="M33" s="87"/>
    </row>
    <row r="34" spans="1:13" ht="23.25">
      <c r="A34" s="91"/>
      <c r="B34" s="89"/>
      <c r="C34" s="89"/>
      <c r="D34" s="89"/>
      <c r="E34" s="89"/>
      <c r="F34" s="89"/>
      <c r="J34" s="92"/>
      <c r="M34" s="87"/>
    </row>
    <row r="35" spans="1:13" ht="23.25">
      <c r="A35" s="88" t="s">
        <v>51</v>
      </c>
      <c r="B35" s="89"/>
      <c r="C35" s="89"/>
      <c r="D35" s="89"/>
      <c r="E35" s="89"/>
      <c r="F35" s="89"/>
      <c r="J35" s="90" t="s">
        <v>52</v>
      </c>
      <c r="M35" s="87"/>
    </row>
    <row r="36" ht="12.75">
      <c r="M36" s="87"/>
    </row>
    <row r="37" spans="1:13" ht="12.75">
      <c r="A37" s="87"/>
      <c r="B37" s="87"/>
      <c r="C37" s="87"/>
      <c r="D37" s="87"/>
      <c r="E37" s="87"/>
      <c r="F37" s="87"/>
      <c r="G37" s="87"/>
      <c r="H37" s="87"/>
      <c r="I37" s="87"/>
      <c r="J37" s="87"/>
      <c r="K37" s="87"/>
      <c r="L37" s="87"/>
      <c r="M37" s="87"/>
    </row>
    <row r="38" spans="1:13" ht="12.75">
      <c r="A38" s="87"/>
      <c r="B38" s="87"/>
      <c r="C38" s="87"/>
      <c r="D38" s="87"/>
      <c r="E38" s="87"/>
      <c r="F38" s="87"/>
      <c r="G38" s="87"/>
      <c r="H38" s="87"/>
      <c r="I38" s="87"/>
      <c r="J38" s="87"/>
      <c r="K38" s="87"/>
      <c r="L38" s="87"/>
      <c r="M38" s="87"/>
    </row>
  </sheetData>
  <mergeCells count="18">
    <mergeCell ref="B13:I13"/>
    <mergeCell ref="A2:M2"/>
    <mergeCell ref="A3:M3"/>
    <mergeCell ref="A5:A6"/>
    <mergeCell ref="B5:D6"/>
    <mergeCell ref="E5:E6"/>
    <mergeCell ref="F5:I5"/>
    <mergeCell ref="J5:M5"/>
    <mergeCell ref="A26:M26"/>
    <mergeCell ref="A28:M28"/>
    <mergeCell ref="A1:M1"/>
    <mergeCell ref="B17:M17"/>
    <mergeCell ref="B19:I19"/>
    <mergeCell ref="J21:M21"/>
    <mergeCell ref="B22:I22"/>
    <mergeCell ref="B8:M8"/>
    <mergeCell ref="B10:I10"/>
    <mergeCell ref="J12:M1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100"/>
  <sheetViews>
    <sheetView tabSelected="1" view="pageBreakPreview" zoomScale="75" zoomScaleNormal="85" zoomScaleSheetLayoutView="75" workbookViewId="0" topLeftCell="A44">
      <selection activeCell="F55" sqref="F55"/>
    </sheetView>
  </sheetViews>
  <sheetFormatPr defaultColWidth="9.00390625" defaultRowHeight="12.75"/>
  <cols>
    <col min="1" max="1" width="5.625" style="105" customWidth="1"/>
    <col min="2" max="2" width="5.625" style="104" customWidth="1"/>
    <col min="3" max="3" width="5.75390625" style="104" customWidth="1"/>
    <col min="4" max="4" width="7.625" style="104" customWidth="1"/>
    <col min="5" max="5" width="12.625" style="104" customWidth="1"/>
    <col min="6" max="6" width="78.00390625" style="104" customWidth="1"/>
    <col min="7" max="7" width="24.25390625" style="104" customWidth="1"/>
    <col min="8" max="8" width="16.875" style="104" customWidth="1"/>
    <col min="9" max="9" width="10.75390625" style="104" customWidth="1"/>
    <col min="10" max="16384" width="7.125" style="104" customWidth="1"/>
  </cols>
  <sheetData>
    <row r="1" spans="1:8" ht="20.25">
      <c r="A1" s="164" t="s">
        <v>53</v>
      </c>
      <c r="B1" s="164"/>
      <c r="C1" s="164"/>
      <c r="D1" s="164"/>
      <c r="E1" s="164"/>
      <c r="F1" s="164"/>
      <c r="G1" s="164"/>
      <c r="H1" s="164"/>
    </row>
    <row r="2" ht="25.5" customHeight="1"/>
    <row r="3" ht="25.5" customHeight="1"/>
    <row r="4" ht="25.5" customHeight="1"/>
    <row r="5" ht="25.5" customHeight="1"/>
    <row r="6" ht="25.5" customHeight="1"/>
    <row r="7" ht="25.5" customHeight="1"/>
    <row r="8" spans="3:8" ht="12.75">
      <c r="C8" s="106"/>
      <c r="D8" s="106"/>
      <c r="E8" s="106"/>
      <c r="F8" s="106"/>
      <c r="H8" s="107" t="s">
        <v>128</v>
      </c>
    </row>
    <row r="9" spans="1:8" ht="12.75" customHeight="1">
      <c r="A9" s="174" t="s">
        <v>54</v>
      </c>
      <c r="B9" s="174" t="s">
        <v>55</v>
      </c>
      <c r="C9" s="174"/>
      <c r="D9" s="174"/>
      <c r="E9" s="174"/>
      <c r="F9" s="174"/>
      <c r="G9" s="165" t="s">
        <v>56</v>
      </c>
      <c r="H9" s="167" t="s">
        <v>143</v>
      </c>
    </row>
    <row r="10" spans="1:8" ht="12.75">
      <c r="A10" s="174"/>
      <c r="B10" s="174"/>
      <c r="C10" s="174"/>
      <c r="D10" s="174"/>
      <c r="E10" s="174"/>
      <c r="F10" s="174"/>
      <c r="G10" s="166"/>
      <c r="H10" s="168"/>
    </row>
    <row r="11" spans="1:8" ht="27.75" customHeight="1">
      <c r="A11" s="108">
        <v>1</v>
      </c>
      <c r="B11" s="175" t="s">
        <v>57</v>
      </c>
      <c r="C11" s="176"/>
      <c r="D11" s="176"/>
      <c r="E11" s="176"/>
      <c r="F11" s="177"/>
      <c r="G11" s="169"/>
      <c r="H11" s="93">
        <f>H12-H13-H14-H15-H16-H24</f>
        <v>63.553456650485444</v>
      </c>
    </row>
    <row r="12" spans="1:9" ht="53.25" customHeight="1">
      <c r="A12" s="178" t="s">
        <v>58</v>
      </c>
      <c r="B12" s="178"/>
      <c r="C12" s="171" t="s">
        <v>59</v>
      </c>
      <c r="D12" s="172"/>
      <c r="E12" s="172"/>
      <c r="F12" s="173"/>
      <c r="G12" s="170"/>
      <c r="H12" s="94">
        <v>86.602412</v>
      </c>
      <c r="I12" s="109"/>
    </row>
    <row r="13" spans="1:8" ht="52.5" customHeight="1">
      <c r="A13" s="178" t="s">
        <v>60</v>
      </c>
      <c r="B13" s="178"/>
      <c r="C13" s="171" t="s">
        <v>61</v>
      </c>
      <c r="D13" s="172"/>
      <c r="E13" s="172"/>
      <c r="F13" s="173"/>
      <c r="G13" s="110"/>
      <c r="H13" s="94">
        <f>H12-(H12/103*100)</f>
        <v>2.5224003495145553</v>
      </c>
    </row>
    <row r="14" spans="1:8" ht="67.5" customHeight="1">
      <c r="A14" s="178" t="s">
        <v>62</v>
      </c>
      <c r="B14" s="178"/>
      <c r="C14" s="171" t="s">
        <v>63</v>
      </c>
      <c r="D14" s="172"/>
      <c r="E14" s="172"/>
      <c r="F14" s="173"/>
      <c r="G14" s="110"/>
      <c r="H14" s="94">
        <v>0</v>
      </c>
    </row>
    <row r="15" spans="1:8" ht="66" customHeight="1">
      <c r="A15" s="183" t="s">
        <v>64</v>
      </c>
      <c r="B15" s="184"/>
      <c r="C15" s="171" t="s">
        <v>65</v>
      </c>
      <c r="D15" s="172"/>
      <c r="E15" s="172"/>
      <c r="F15" s="173"/>
      <c r="G15" s="110"/>
      <c r="H15" s="94">
        <v>0</v>
      </c>
    </row>
    <row r="16" spans="1:8" ht="52.5" customHeight="1">
      <c r="A16" s="183" t="s">
        <v>66</v>
      </c>
      <c r="B16" s="184"/>
      <c r="C16" s="171" t="s">
        <v>133</v>
      </c>
      <c r="D16" s="172"/>
      <c r="E16" s="172"/>
      <c r="F16" s="173"/>
      <c r="G16" s="110"/>
      <c r="H16" s="95">
        <f>IF(H23&lt;(H46*H17),H23,H46*H17)</f>
        <v>20.526555</v>
      </c>
    </row>
    <row r="17" spans="1:8" ht="40.5" customHeight="1">
      <c r="A17" s="185" t="s">
        <v>67</v>
      </c>
      <c r="B17" s="186"/>
      <c r="C17" s="187"/>
      <c r="D17" s="171" t="s">
        <v>68</v>
      </c>
      <c r="E17" s="172"/>
      <c r="F17" s="173"/>
      <c r="G17" s="169"/>
      <c r="H17" s="96">
        <f>H18+H19</f>
        <v>26.13</v>
      </c>
    </row>
    <row r="18" spans="1:8" ht="24" customHeight="1">
      <c r="A18" s="188" t="s">
        <v>69</v>
      </c>
      <c r="B18" s="189"/>
      <c r="C18" s="189"/>
      <c r="D18" s="190"/>
      <c r="E18" s="192" t="s">
        <v>70</v>
      </c>
      <c r="F18" s="194"/>
      <c r="G18" s="182"/>
      <c r="H18" s="97">
        <v>26.13</v>
      </c>
    </row>
    <row r="19" spans="1:8" ht="24.75" customHeight="1">
      <c r="A19" s="188" t="s">
        <v>71</v>
      </c>
      <c r="B19" s="189"/>
      <c r="C19" s="189"/>
      <c r="D19" s="190"/>
      <c r="E19" s="192" t="s">
        <v>72</v>
      </c>
      <c r="F19" s="194"/>
      <c r="G19" s="182"/>
      <c r="H19" s="98">
        <f>IF((H20+H21+H22)=0,0,H20*(H21/H22))</f>
        <v>0</v>
      </c>
    </row>
    <row r="20" spans="1:8" ht="28.5" customHeight="1">
      <c r="A20" s="179" t="s">
        <v>73</v>
      </c>
      <c r="B20" s="180"/>
      <c r="C20" s="180"/>
      <c r="D20" s="180"/>
      <c r="E20" s="181"/>
      <c r="F20" s="111" t="s">
        <v>74</v>
      </c>
      <c r="G20" s="182"/>
      <c r="H20" s="99">
        <v>0</v>
      </c>
    </row>
    <row r="21" spans="1:8" ht="40.5" customHeight="1">
      <c r="A21" s="179" t="s">
        <v>75</v>
      </c>
      <c r="B21" s="180"/>
      <c r="C21" s="180"/>
      <c r="D21" s="180"/>
      <c r="E21" s="181"/>
      <c r="F21" s="111" t="s">
        <v>76</v>
      </c>
      <c r="G21" s="182"/>
      <c r="H21" s="99">
        <v>0</v>
      </c>
    </row>
    <row r="22" spans="1:8" ht="62.25" customHeight="1">
      <c r="A22" s="179" t="s">
        <v>77</v>
      </c>
      <c r="B22" s="180"/>
      <c r="C22" s="180"/>
      <c r="D22" s="180"/>
      <c r="E22" s="181"/>
      <c r="F22" s="111" t="s">
        <v>78</v>
      </c>
      <c r="G22" s="170"/>
      <c r="H22" s="99">
        <v>0</v>
      </c>
    </row>
    <row r="23" spans="1:8" ht="39" customHeight="1">
      <c r="A23" s="185" t="s">
        <v>79</v>
      </c>
      <c r="B23" s="186"/>
      <c r="C23" s="187"/>
      <c r="D23" s="192" t="s">
        <v>80</v>
      </c>
      <c r="E23" s="193"/>
      <c r="F23" s="194"/>
      <c r="G23" s="110"/>
      <c r="H23" s="100">
        <v>20.526555</v>
      </c>
    </row>
    <row r="24" spans="1:8" ht="41.25" customHeight="1">
      <c r="A24" s="183" t="s">
        <v>81</v>
      </c>
      <c r="B24" s="184"/>
      <c r="C24" s="192" t="s">
        <v>82</v>
      </c>
      <c r="D24" s="193"/>
      <c r="E24" s="193"/>
      <c r="F24" s="194"/>
      <c r="G24" s="110"/>
      <c r="H24" s="94">
        <v>0</v>
      </c>
    </row>
    <row r="25" spans="1:8" ht="97.5" customHeight="1">
      <c r="A25" s="108">
        <v>2</v>
      </c>
      <c r="B25" s="195" t="s">
        <v>134</v>
      </c>
      <c r="C25" s="193"/>
      <c r="D25" s="193"/>
      <c r="E25" s="193"/>
      <c r="F25" s="194"/>
      <c r="G25" s="110"/>
      <c r="H25" s="93">
        <f>(H46*H26)+(H46*H27)</f>
        <v>21.231</v>
      </c>
    </row>
    <row r="26" spans="1:9" ht="19.5" customHeight="1">
      <c r="A26" s="183" t="s">
        <v>44</v>
      </c>
      <c r="B26" s="184"/>
      <c r="C26" s="192" t="s">
        <v>129</v>
      </c>
      <c r="D26" s="193"/>
      <c r="E26" s="193"/>
      <c r="F26" s="194"/>
      <c r="G26" s="110"/>
      <c r="H26" s="94">
        <v>23.59</v>
      </c>
      <c r="I26" s="104" t="s">
        <v>130</v>
      </c>
    </row>
    <row r="27" spans="1:8" ht="19.5" customHeight="1">
      <c r="A27" s="183" t="s">
        <v>83</v>
      </c>
      <c r="B27" s="184"/>
      <c r="C27" s="191"/>
      <c r="D27" s="191"/>
      <c r="E27" s="191"/>
      <c r="F27" s="191"/>
      <c r="G27" s="110"/>
      <c r="H27" s="94">
        <v>0</v>
      </c>
    </row>
    <row r="28" spans="1:8" ht="50.25" customHeight="1">
      <c r="A28" s="108">
        <v>3</v>
      </c>
      <c r="B28" s="195" t="s">
        <v>84</v>
      </c>
      <c r="C28" s="196"/>
      <c r="D28" s="196"/>
      <c r="E28" s="196"/>
      <c r="F28" s="197"/>
      <c r="G28" s="112"/>
      <c r="H28" s="93">
        <f>IF(H26&lt;H30,H26,H30)</f>
        <v>0</v>
      </c>
    </row>
    <row r="29" spans="1:8" ht="52.5" customHeight="1">
      <c r="A29" s="183" t="s">
        <v>85</v>
      </c>
      <c r="B29" s="184"/>
      <c r="C29" s="192" t="s">
        <v>86</v>
      </c>
      <c r="D29" s="193"/>
      <c r="E29" s="193"/>
      <c r="F29" s="194"/>
      <c r="G29" s="110"/>
      <c r="H29" s="94">
        <v>0</v>
      </c>
    </row>
    <row r="30" spans="1:8" ht="32.25" customHeight="1">
      <c r="A30" s="183" t="s">
        <v>87</v>
      </c>
      <c r="B30" s="184"/>
      <c r="C30" s="192" t="s">
        <v>88</v>
      </c>
      <c r="D30" s="193"/>
      <c r="E30" s="193"/>
      <c r="F30" s="194"/>
      <c r="G30" s="110"/>
      <c r="H30" s="94">
        <v>0</v>
      </c>
    </row>
    <row r="31" spans="1:8" ht="29.25" customHeight="1">
      <c r="A31" s="108">
        <v>4</v>
      </c>
      <c r="B31" s="195" t="s">
        <v>89</v>
      </c>
      <c r="C31" s="196"/>
      <c r="D31" s="196"/>
      <c r="E31" s="196"/>
      <c r="F31" s="197"/>
      <c r="G31" s="110"/>
      <c r="H31" s="101">
        <v>0</v>
      </c>
    </row>
    <row r="32" spans="1:8" ht="29.25" customHeight="1">
      <c r="A32" s="108">
        <v>5</v>
      </c>
      <c r="B32" s="195" t="s">
        <v>90</v>
      </c>
      <c r="C32" s="196"/>
      <c r="D32" s="196"/>
      <c r="E32" s="196"/>
      <c r="F32" s="197"/>
      <c r="G32" s="110"/>
      <c r="H32" s="93">
        <f>H33+H34+H35+H36</f>
        <v>25.150878</v>
      </c>
    </row>
    <row r="33" spans="1:8" ht="39" customHeight="1">
      <c r="A33" s="183" t="s">
        <v>91</v>
      </c>
      <c r="B33" s="184"/>
      <c r="C33" s="192" t="s">
        <v>135</v>
      </c>
      <c r="D33" s="193"/>
      <c r="E33" s="193"/>
      <c r="F33" s="194"/>
      <c r="G33" s="110"/>
      <c r="H33" s="94">
        <v>12.709858</v>
      </c>
    </row>
    <row r="34" spans="1:8" ht="37.5" customHeight="1">
      <c r="A34" s="183" t="s">
        <v>92</v>
      </c>
      <c r="B34" s="184"/>
      <c r="C34" s="192" t="s">
        <v>136</v>
      </c>
      <c r="D34" s="193"/>
      <c r="E34" s="193"/>
      <c r="F34" s="194"/>
      <c r="G34" s="110"/>
      <c r="H34" s="94">
        <v>0</v>
      </c>
    </row>
    <row r="35" spans="1:8" ht="36.75" customHeight="1">
      <c r="A35" s="183" t="s">
        <v>93</v>
      </c>
      <c r="B35" s="184"/>
      <c r="C35" s="192" t="s">
        <v>137</v>
      </c>
      <c r="D35" s="193"/>
      <c r="E35" s="193"/>
      <c r="F35" s="194"/>
      <c r="G35" s="110"/>
      <c r="H35" s="94">
        <v>0</v>
      </c>
    </row>
    <row r="36" spans="1:8" ht="34.5" customHeight="1">
      <c r="A36" s="183" t="s">
        <v>94</v>
      </c>
      <c r="B36" s="184"/>
      <c r="C36" s="192" t="s">
        <v>131</v>
      </c>
      <c r="D36" s="193"/>
      <c r="E36" s="193"/>
      <c r="F36" s="194"/>
      <c r="G36" s="110"/>
      <c r="H36" s="94">
        <f>H37+H38</f>
        <v>12.44102</v>
      </c>
    </row>
    <row r="37" spans="1:8" ht="39.75" customHeight="1">
      <c r="A37" s="198" t="s">
        <v>95</v>
      </c>
      <c r="B37" s="199"/>
      <c r="C37" s="200"/>
      <c r="D37" s="192" t="s">
        <v>96</v>
      </c>
      <c r="E37" s="193"/>
      <c r="F37" s="194"/>
      <c r="G37" s="110"/>
      <c r="H37" s="100">
        <v>9.23702</v>
      </c>
    </row>
    <row r="38" spans="1:9" ht="46.5" customHeight="1">
      <c r="A38" s="201"/>
      <c r="B38" s="202"/>
      <c r="C38" s="203"/>
      <c r="D38" s="192" t="s">
        <v>97</v>
      </c>
      <c r="E38" s="193"/>
      <c r="F38" s="194"/>
      <c r="G38" s="110"/>
      <c r="H38" s="100">
        <v>3.204</v>
      </c>
      <c r="I38" s="104" t="s">
        <v>98</v>
      </c>
    </row>
    <row r="39" spans="1:8" ht="108" customHeight="1">
      <c r="A39" s="108">
        <v>6</v>
      </c>
      <c r="B39" s="195" t="s">
        <v>138</v>
      </c>
      <c r="C39" s="196"/>
      <c r="D39" s="196"/>
      <c r="E39" s="196"/>
      <c r="F39" s="197"/>
      <c r="G39" s="110"/>
      <c r="H39" s="101">
        <v>0</v>
      </c>
    </row>
    <row r="40" spans="1:8" ht="45.75" customHeight="1">
      <c r="A40" s="108">
        <v>7</v>
      </c>
      <c r="B40" s="195" t="s">
        <v>139</v>
      </c>
      <c r="C40" s="196"/>
      <c r="D40" s="196"/>
      <c r="E40" s="196"/>
      <c r="F40" s="197"/>
      <c r="G40" s="110"/>
      <c r="H40" s="101">
        <v>4.497606</v>
      </c>
    </row>
    <row r="41" spans="1:8" ht="62.25" customHeight="1">
      <c r="A41" s="108">
        <v>8</v>
      </c>
      <c r="B41" s="195" t="s">
        <v>140</v>
      </c>
      <c r="C41" s="196"/>
      <c r="D41" s="196"/>
      <c r="E41" s="196"/>
      <c r="F41" s="197"/>
      <c r="G41" s="110"/>
      <c r="H41" s="93">
        <f>H42-H23-H33-H43-H44</f>
        <v>68.22766299999999</v>
      </c>
    </row>
    <row r="42" spans="1:8" ht="36.75" customHeight="1">
      <c r="A42" s="183" t="s">
        <v>99</v>
      </c>
      <c r="B42" s="184"/>
      <c r="C42" s="192" t="s">
        <v>100</v>
      </c>
      <c r="D42" s="193"/>
      <c r="E42" s="193"/>
      <c r="F42" s="194"/>
      <c r="G42" s="110"/>
      <c r="H42" s="94">
        <v>105.961682</v>
      </c>
    </row>
    <row r="43" spans="1:8" ht="39" customHeight="1">
      <c r="A43" s="183" t="s">
        <v>101</v>
      </c>
      <c r="B43" s="184"/>
      <c r="C43" s="192" t="s">
        <v>141</v>
      </c>
      <c r="D43" s="193"/>
      <c r="E43" s="193"/>
      <c r="F43" s="194"/>
      <c r="G43" s="110"/>
      <c r="H43" s="94">
        <v>0</v>
      </c>
    </row>
    <row r="44" spans="1:8" ht="37.5" customHeight="1">
      <c r="A44" s="178" t="s">
        <v>102</v>
      </c>
      <c r="B44" s="178"/>
      <c r="C44" s="192" t="s">
        <v>142</v>
      </c>
      <c r="D44" s="193"/>
      <c r="E44" s="193"/>
      <c r="F44" s="194"/>
      <c r="G44" s="110"/>
      <c r="H44" s="94">
        <v>4.497606</v>
      </c>
    </row>
    <row r="45" spans="1:8" ht="55.5" customHeight="1">
      <c r="A45" s="113">
        <v>9</v>
      </c>
      <c r="B45" s="195" t="s">
        <v>132</v>
      </c>
      <c r="C45" s="193"/>
      <c r="D45" s="193"/>
      <c r="E45" s="193"/>
      <c r="F45" s="194"/>
      <c r="G45" s="110"/>
      <c r="H45" s="101">
        <v>0</v>
      </c>
    </row>
    <row r="46" spans="1:8" ht="40.5" customHeight="1">
      <c r="A46" s="113">
        <v>10</v>
      </c>
      <c r="B46" s="204" t="s">
        <v>103</v>
      </c>
      <c r="C46" s="204"/>
      <c r="D46" s="204"/>
      <c r="E46" s="204"/>
      <c r="F46" s="204"/>
      <c r="G46" s="110"/>
      <c r="H46" s="102">
        <v>0.9</v>
      </c>
    </row>
    <row r="47" spans="1:8" ht="59.25" customHeight="1">
      <c r="A47" s="205" t="s">
        <v>104</v>
      </c>
      <c r="B47" s="205"/>
      <c r="C47" s="205"/>
      <c r="D47" s="205"/>
      <c r="E47" s="205"/>
      <c r="F47" s="205"/>
      <c r="G47" s="114"/>
      <c r="H47" s="103">
        <f>(H11+H25+H28+H31-H32)/((H39-H34)+(H40-H35)+(H41-H36)+H45)</f>
        <v>0.9892066275966291</v>
      </c>
    </row>
    <row r="48" spans="1:8" ht="24.75" customHeight="1">
      <c r="A48" s="206" t="s">
        <v>105</v>
      </c>
      <c r="B48" s="206"/>
      <c r="C48" s="206"/>
      <c r="D48" s="206"/>
      <c r="E48" s="206"/>
      <c r="F48" s="206"/>
      <c r="G48" s="115"/>
      <c r="H48" s="116">
        <f>ROUNDUP(-(H11+H25+H28+H31-H32)+((H39-H34)+(H40-H35)+(H41-H36)+H45),3)</f>
        <v>0.651</v>
      </c>
    </row>
    <row r="49" ht="12.75">
      <c r="H49" s="104">
        <f>H23*(1-H47)</f>
        <v>0.22155075227327412</v>
      </c>
    </row>
    <row r="50" ht="12.75">
      <c r="H50" s="104">
        <f>H48-H49</f>
        <v>0.4294492477267259</v>
      </c>
    </row>
    <row r="54" spans="1:7" ht="23.25">
      <c r="A54" s="117" t="s">
        <v>49</v>
      </c>
      <c r="B54" s="118"/>
      <c r="C54" s="118"/>
      <c r="D54" s="118"/>
      <c r="E54" s="118"/>
      <c r="F54" s="118"/>
      <c r="G54" s="119" t="s">
        <v>50</v>
      </c>
    </row>
    <row r="55" spans="1:7" ht="23.25">
      <c r="A55" s="120"/>
      <c r="B55" s="118"/>
      <c r="C55" s="118"/>
      <c r="D55" s="118"/>
      <c r="E55" s="118"/>
      <c r="F55" s="118"/>
      <c r="G55" s="118"/>
    </row>
    <row r="56" spans="1:7" ht="23.25">
      <c r="A56" s="120"/>
      <c r="B56" s="118"/>
      <c r="C56" s="118"/>
      <c r="D56" s="118"/>
      <c r="E56" s="118"/>
      <c r="F56" s="118"/>
      <c r="G56" s="118"/>
    </row>
    <row r="57" spans="1:7" ht="23.25">
      <c r="A57" s="117" t="s">
        <v>51</v>
      </c>
      <c r="B57" s="118"/>
      <c r="C57" s="118"/>
      <c r="D57" s="118"/>
      <c r="E57" s="118"/>
      <c r="F57" s="118"/>
      <c r="G57" s="119" t="s">
        <v>52</v>
      </c>
    </row>
    <row r="58" spans="1:7" ht="23.25">
      <c r="A58" s="120"/>
      <c r="B58" s="118"/>
      <c r="C58" s="118"/>
      <c r="D58" s="118"/>
      <c r="E58" s="118"/>
      <c r="F58" s="118"/>
      <c r="G58" s="118"/>
    </row>
    <row r="59" spans="1:7" ht="23.25">
      <c r="A59" s="120"/>
      <c r="B59" s="118"/>
      <c r="C59" s="118"/>
      <c r="D59" s="118"/>
      <c r="E59" s="118"/>
      <c r="F59" s="118"/>
      <c r="G59" s="118"/>
    </row>
    <row r="60" spans="1:7" ht="23.25">
      <c r="A60" s="120"/>
      <c r="B60" s="118"/>
      <c r="C60" s="118"/>
      <c r="D60" s="118"/>
      <c r="E60" s="118"/>
      <c r="F60" s="118"/>
      <c r="G60" s="118"/>
    </row>
    <row r="61" spans="1:7" ht="23.25">
      <c r="A61" s="120"/>
      <c r="B61" s="118"/>
      <c r="C61" s="118"/>
      <c r="D61" s="118"/>
      <c r="E61" s="118"/>
      <c r="F61" s="118"/>
      <c r="G61" s="118"/>
    </row>
    <row r="63" spans="1:7" ht="23.25">
      <c r="A63" s="120"/>
      <c r="B63" s="118"/>
      <c r="C63" s="118"/>
      <c r="D63" s="118"/>
      <c r="E63" s="118"/>
      <c r="F63" s="118"/>
      <c r="G63" s="118"/>
    </row>
    <row r="74" ht="12.75">
      <c r="A74" s="121" t="s">
        <v>106</v>
      </c>
    </row>
    <row r="75" ht="12.75">
      <c r="A75" s="121" t="s">
        <v>107</v>
      </c>
    </row>
    <row r="76" ht="12.75">
      <c r="A76" s="121" t="s">
        <v>108</v>
      </c>
    </row>
    <row r="77" ht="12.75">
      <c r="A77" s="121"/>
    </row>
    <row r="78" ht="12.75">
      <c r="A78" s="121" t="s">
        <v>109</v>
      </c>
    </row>
    <row r="79" ht="12.75">
      <c r="A79" s="121" t="s">
        <v>110</v>
      </c>
    </row>
    <row r="80" ht="12.75">
      <c r="A80" s="121" t="s">
        <v>111</v>
      </c>
    </row>
    <row r="81" ht="12.75">
      <c r="A81" s="121"/>
    </row>
    <row r="82" ht="12.75">
      <c r="A82" s="121" t="s">
        <v>112</v>
      </c>
    </row>
    <row r="83" ht="12.75">
      <c r="A83" s="121" t="s">
        <v>113</v>
      </c>
    </row>
    <row r="84" ht="12.75">
      <c r="A84" s="121"/>
    </row>
    <row r="85" ht="12.75">
      <c r="A85" s="121" t="s">
        <v>114</v>
      </c>
    </row>
    <row r="86" ht="12.75">
      <c r="A86" s="121" t="s">
        <v>115</v>
      </c>
    </row>
    <row r="87" ht="12.75">
      <c r="A87" s="121"/>
    </row>
    <row r="88" ht="12.75">
      <c r="A88" s="121" t="s">
        <v>116</v>
      </c>
    </row>
    <row r="89" ht="12.75">
      <c r="A89" s="121" t="s">
        <v>117</v>
      </c>
    </row>
    <row r="90" ht="12.75">
      <c r="A90" s="121" t="s">
        <v>118</v>
      </c>
    </row>
    <row r="91" ht="12.75">
      <c r="A91" s="121" t="s">
        <v>119</v>
      </c>
    </row>
    <row r="92" ht="12.75">
      <c r="A92" s="121" t="s">
        <v>120</v>
      </c>
    </row>
    <row r="93" ht="12.75">
      <c r="A93" s="121" t="s">
        <v>121</v>
      </c>
    </row>
    <row r="94" spans="1:8" ht="12.75">
      <c r="A94" s="121" t="s">
        <v>122</v>
      </c>
      <c r="H94" s="104">
        <f>H93/10634</f>
        <v>0</v>
      </c>
    </row>
    <row r="95" ht="12.75">
      <c r="A95" s="121" t="s">
        <v>123</v>
      </c>
    </row>
    <row r="96" ht="12.75">
      <c r="A96" s="121" t="s">
        <v>124</v>
      </c>
    </row>
    <row r="97" ht="12.75">
      <c r="A97" s="121" t="s">
        <v>125</v>
      </c>
    </row>
    <row r="98" ht="12.75">
      <c r="A98" s="121" t="s">
        <v>126</v>
      </c>
    </row>
    <row r="99" ht="12.75">
      <c r="A99" s="121" t="s">
        <v>127</v>
      </c>
    </row>
    <row r="100" ht="12.75">
      <c r="A100" s="105" t="s">
        <v>126</v>
      </c>
    </row>
  </sheetData>
  <mergeCells count="67">
    <mergeCell ref="A47:F47"/>
    <mergeCell ref="A48:F48"/>
    <mergeCell ref="A30:B30"/>
    <mergeCell ref="A33:B33"/>
    <mergeCell ref="A34:B34"/>
    <mergeCell ref="A35:B35"/>
    <mergeCell ref="A36:B36"/>
    <mergeCell ref="A42:B42"/>
    <mergeCell ref="A43:B43"/>
    <mergeCell ref="A44:B44"/>
    <mergeCell ref="C43:F43"/>
    <mergeCell ref="C44:F44"/>
    <mergeCell ref="B45:F45"/>
    <mergeCell ref="B46:F46"/>
    <mergeCell ref="B39:F39"/>
    <mergeCell ref="B40:F40"/>
    <mergeCell ref="B41:F41"/>
    <mergeCell ref="C42:F42"/>
    <mergeCell ref="C34:F34"/>
    <mergeCell ref="C35:F35"/>
    <mergeCell ref="C36:F36"/>
    <mergeCell ref="A37:C38"/>
    <mergeCell ref="D37:F37"/>
    <mergeCell ref="D38:F38"/>
    <mergeCell ref="C30:F30"/>
    <mergeCell ref="B31:F31"/>
    <mergeCell ref="B32:F32"/>
    <mergeCell ref="C33:F33"/>
    <mergeCell ref="E19:F19"/>
    <mergeCell ref="C14:F14"/>
    <mergeCell ref="C15:F15"/>
    <mergeCell ref="C16:F16"/>
    <mergeCell ref="D17:F17"/>
    <mergeCell ref="A13:B13"/>
    <mergeCell ref="A9:A10"/>
    <mergeCell ref="C13:F13"/>
    <mergeCell ref="E18:F18"/>
    <mergeCell ref="D23:F23"/>
    <mergeCell ref="C24:F24"/>
    <mergeCell ref="B25:F25"/>
    <mergeCell ref="C26:F26"/>
    <mergeCell ref="A23:C23"/>
    <mergeCell ref="A24:B24"/>
    <mergeCell ref="A26:B26"/>
    <mergeCell ref="A27:B27"/>
    <mergeCell ref="C27:F27"/>
    <mergeCell ref="A29:B29"/>
    <mergeCell ref="C29:F29"/>
    <mergeCell ref="B28:F28"/>
    <mergeCell ref="A20:E20"/>
    <mergeCell ref="A21:E21"/>
    <mergeCell ref="G17:G22"/>
    <mergeCell ref="A14:B14"/>
    <mergeCell ref="A15:B15"/>
    <mergeCell ref="A22:E22"/>
    <mergeCell ref="A16:B16"/>
    <mergeCell ref="A17:C17"/>
    <mergeCell ref="A18:D18"/>
    <mergeCell ref="A19:D19"/>
    <mergeCell ref="A1:H1"/>
    <mergeCell ref="G9:G10"/>
    <mergeCell ref="H9:H10"/>
    <mergeCell ref="G11:G12"/>
    <mergeCell ref="C12:F12"/>
    <mergeCell ref="B9:F10"/>
    <mergeCell ref="B11:F11"/>
    <mergeCell ref="A12:B12"/>
  </mergeCells>
  <printOptions/>
  <pageMargins left="0.28" right="0.29" top="0.32" bottom="0.22" header="0.2" footer="0.27"/>
  <pageSetup fitToHeight="2" fitToWidth="1" horizontalDpi="600" verticalDpi="600" orientation="portrait" paperSize="9" scale="64" r:id="rId25"/>
  <legacyDrawing r:id="rId24"/>
  <oleObjects>
    <oleObject progId="Equation.3" shapeId="763336" r:id="rId1"/>
    <oleObject progId="Equation.3" shapeId="766763" r:id="rId2"/>
    <oleObject progId="Equation.3" shapeId="783333" r:id="rId3"/>
    <oleObject progId="Equation.3" shapeId="790440" r:id="rId4"/>
    <oleObject progId="Equation.3" shapeId="793076" r:id="rId5"/>
    <oleObject progId="Equation.3" shapeId="795820" r:id="rId6"/>
    <oleObject progId="Equation.3" shapeId="800188" r:id="rId7"/>
    <oleObject progId="Equation.3" shapeId="817438" r:id="rId8"/>
    <oleObject progId="Equation.3" shapeId="821040" r:id="rId9"/>
    <oleObject progId="Equation.3" shapeId="824443" r:id="rId10"/>
    <oleObject progId="Equation.3" shapeId="826889" r:id="rId11"/>
    <oleObject progId="Equation.3" shapeId="829606" r:id="rId12"/>
    <oleObject progId="Equation.3" shapeId="834313" r:id="rId13"/>
    <oleObject progId="Equation.3" shapeId="838064" r:id="rId14"/>
    <oleObject progId="Equation.3" shapeId="842872" r:id="rId15"/>
    <oleObject progId="Equation.3" shapeId="844935" r:id="rId16"/>
    <oleObject progId="Equation.3" shapeId="846747" r:id="rId17"/>
    <oleObject progId="Equation.3" shapeId="849818" r:id="rId18"/>
    <oleObject progId="Equation.3" shapeId="857396" r:id="rId19"/>
    <oleObject progId="Equation.3" shapeId="859837" r:id="rId20"/>
    <oleObject progId="Equation.3" shapeId="878504" r:id="rId21"/>
    <oleObject progId="Equation.3" shapeId="885072" r:id="rId22"/>
    <oleObject progId="Equation.3" shapeId="1254258" r:id="rId2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 ATS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korobochkina</dc:creator>
  <cp:keywords/>
  <dc:description/>
  <cp:lastModifiedBy>User</cp:lastModifiedBy>
  <cp:lastPrinted>2008-02-11T10:58:52Z</cp:lastPrinted>
  <dcterms:created xsi:type="dcterms:W3CDTF">2006-09-18T15:29:36Z</dcterms:created>
  <dcterms:modified xsi:type="dcterms:W3CDTF">2008-02-11T11:00:18Z</dcterms:modified>
  <cp:category/>
  <cp:version/>
  <cp:contentType/>
  <cp:contentStatus/>
</cp:coreProperties>
</file>