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370" windowWidth="19035" windowHeight="967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_xlnm.Print_Area" localSheetId="1">'Приложение №2 План закупки'!$H$1:$BK$46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B42" i="10" l="1"/>
  <c r="B43" i="10" s="1"/>
  <c r="B44" i="10" s="1"/>
  <c r="B45" i="10" s="1"/>
  <c r="B46" i="10" s="1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P27" i="10" l="1"/>
  <c r="K16" i="11" l="1"/>
  <c r="K15" i="11"/>
  <c r="K11" i="11"/>
  <c r="K12" i="11"/>
  <c r="K13" i="11"/>
  <c r="K14" i="11"/>
  <c r="K10" i="11"/>
  <c r="K18" i="11"/>
  <c r="K17" i="11"/>
  <c r="P23" i="10" l="1"/>
  <c r="R24" i="10"/>
  <c r="Y24" i="10" s="1"/>
  <c r="Q24" i="10"/>
  <c r="R22" i="10"/>
  <c r="Y22" i="10" s="1"/>
  <c r="P21" i="10"/>
  <c r="AA24" i="10" l="1"/>
  <c r="Z24" i="10"/>
  <c r="AB24" i="10" s="1"/>
  <c r="Q22" i="10"/>
  <c r="Z22" i="10"/>
  <c r="AB22" i="10" s="1"/>
  <c r="AA22" i="10"/>
  <c r="R46" i="10" l="1"/>
  <c r="Y46" i="10" s="1"/>
  <c r="Q46" i="10"/>
  <c r="P28" i="10"/>
  <c r="P29" i="10" s="1"/>
  <c r="R45" i="10"/>
  <c r="Y45" i="10" s="1"/>
  <c r="Z45" i="10" s="1"/>
  <c r="AB45" i="10" s="1"/>
  <c r="R44" i="10"/>
  <c r="Y44" i="10" s="1"/>
  <c r="Z44" i="10" s="1"/>
  <c r="AB44" i="10" s="1"/>
  <c r="R43" i="10"/>
  <c r="Y43" i="10" s="1"/>
  <c r="R42" i="10"/>
  <c r="Y42" i="10" s="1"/>
  <c r="Z42" i="10" s="1"/>
  <c r="AB42" i="10" s="1"/>
  <c r="R41" i="10"/>
  <c r="Y41" i="10" s="1"/>
  <c r="R40" i="10"/>
  <c r="Y40" i="10" s="1"/>
  <c r="Z40" i="10" s="1"/>
  <c r="AB40" i="10" s="1"/>
  <c r="R39" i="10"/>
  <c r="Y39" i="10" s="1"/>
  <c r="Z39" i="10" s="1"/>
  <c r="AB39" i="10" s="1"/>
  <c r="R38" i="10"/>
  <c r="Y38" i="10" s="1"/>
  <c r="Z38" i="10" s="1"/>
  <c r="AB38" i="10" s="1"/>
  <c r="R37" i="10"/>
  <c r="Y37" i="10" s="1"/>
  <c r="Z37" i="10" s="1"/>
  <c r="AB37" i="10" s="1"/>
  <c r="R36" i="10"/>
  <c r="Y36" i="10" s="1"/>
  <c r="Z36" i="10" s="1"/>
  <c r="AB36" i="10" s="1"/>
  <c r="R34" i="10"/>
  <c r="Y34" i="10" s="1"/>
  <c r="Z34" i="10" s="1"/>
  <c r="AB34" i="10" s="1"/>
  <c r="R33" i="10"/>
  <c r="Y33" i="10" s="1"/>
  <c r="Z33" i="10" s="1"/>
  <c r="AB33" i="10" s="1"/>
  <c r="R32" i="10"/>
  <c r="Y32" i="10" s="1"/>
  <c r="Z32" i="10" s="1"/>
  <c r="AB32" i="10" s="1"/>
  <c r="R31" i="10"/>
  <c r="Y31" i="10" s="1"/>
  <c r="Z31" i="10" s="1"/>
  <c r="AB31" i="10" s="1"/>
  <c r="R30" i="10"/>
  <c r="Y30" i="10" s="1"/>
  <c r="Z30" i="10" s="1"/>
  <c r="AB30" i="10" s="1"/>
  <c r="R27" i="10"/>
  <c r="Y27" i="10" s="1"/>
  <c r="R26" i="10"/>
  <c r="Y26" i="10" s="1"/>
  <c r="Z26" i="10" s="1"/>
  <c r="AB26" i="10" s="1"/>
  <c r="R23" i="10"/>
  <c r="Y23" i="10" s="1"/>
  <c r="Z23" i="10" s="1"/>
  <c r="AB23" i="10" s="1"/>
  <c r="R21" i="10"/>
  <c r="Y21" i="10" s="1"/>
  <c r="Z21" i="10" s="1"/>
  <c r="AB21" i="10" s="1"/>
  <c r="R20" i="10"/>
  <c r="Y20" i="10" s="1"/>
  <c r="Z20" i="10" s="1"/>
  <c r="AB20" i="10" s="1"/>
  <c r="R19" i="10"/>
  <c r="Y19" i="10" s="1"/>
  <c r="Z19" i="10" s="1"/>
  <c r="AB19" i="10" s="1"/>
  <c r="R18" i="10"/>
  <c r="Y18" i="10" s="1"/>
  <c r="Z18" i="10" s="1"/>
  <c r="AB18" i="10" s="1"/>
  <c r="R17" i="10"/>
  <c r="Y17" i="10" s="1"/>
  <c r="Z17" i="10" s="1"/>
  <c r="AB17" i="10" s="1"/>
  <c r="R16" i="10"/>
  <c r="Y16" i="10" s="1"/>
  <c r="R15" i="10"/>
  <c r="Y15" i="10" s="1"/>
  <c r="Z15" i="10" s="1"/>
  <c r="AB15" i="10" s="1"/>
  <c r="R14" i="10"/>
  <c r="Y14" i="10" s="1"/>
  <c r="AA14" i="10" s="1"/>
  <c r="R13" i="10"/>
  <c r="Y13" i="10" s="1"/>
  <c r="Z13" i="10" s="1"/>
  <c r="AB13" i="10" s="1"/>
  <c r="R11" i="10"/>
  <c r="Y11" i="10" s="1"/>
  <c r="Z11" i="10" s="1"/>
  <c r="AB11" i="10" s="1"/>
  <c r="R10" i="10"/>
  <c r="Y10" i="10" s="1"/>
  <c r="AA42" i="10" l="1"/>
  <c r="R28" i="10"/>
  <c r="Y28" i="10" s="1"/>
  <c r="Z28" i="10" s="1"/>
  <c r="AB28" i="10" s="1"/>
  <c r="AA39" i="10"/>
  <c r="AA44" i="10"/>
  <c r="AA40" i="10"/>
  <c r="AA36" i="10"/>
  <c r="AA13" i="10"/>
  <c r="Z10" i="10"/>
  <c r="AB10" i="10" s="1"/>
  <c r="AA10" i="10"/>
  <c r="AA23" i="10"/>
  <c r="Z46" i="10"/>
  <c r="AB46" i="10" s="1"/>
  <c r="AA46" i="10"/>
  <c r="R29" i="10"/>
  <c r="Y29" i="10" s="1"/>
  <c r="AA29" i="10" s="1"/>
  <c r="Q29" i="10"/>
  <c r="Z27" i="10"/>
  <c r="AB27" i="10" s="1"/>
  <c r="AA27" i="10"/>
  <c r="Z43" i="10"/>
  <c r="AB43" i="10" s="1"/>
  <c r="AA43" i="10"/>
  <c r="AA41" i="10"/>
  <c r="Z41" i="10"/>
  <c r="AB41" i="10" s="1"/>
  <c r="Z16" i="10"/>
  <c r="AB16" i="10" s="1"/>
  <c r="AA16" i="10"/>
  <c r="AA38" i="10"/>
  <c r="AA34" i="10"/>
  <c r="AA32" i="10"/>
  <c r="AA30" i="10"/>
  <c r="AA20" i="10"/>
  <c r="AA18" i="10"/>
  <c r="AA11" i="10"/>
  <c r="Z14" i="10"/>
  <c r="AB14" i="10" s="1"/>
  <c r="AA45" i="10"/>
  <c r="AA37" i="10"/>
  <c r="AA33" i="10"/>
  <c r="AA31" i="10"/>
  <c r="AA26" i="10"/>
  <c r="AA21" i="10"/>
  <c r="AA19" i="10"/>
  <c r="AA17" i="10"/>
  <c r="AA15" i="10"/>
  <c r="Q19" i="10"/>
  <c r="Q31" i="10"/>
  <c r="Q39" i="10"/>
  <c r="Q41" i="10"/>
  <c r="Q40" i="10"/>
  <c r="P35" i="10"/>
  <c r="Q20" i="10"/>
  <c r="Q13" i="10"/>
  <c r="AO13" i="10" s="1"/>
  <c r="P12" i="10"/>
  <c r="Q26" i="10"/>
  <c r="P25" i="10"/>
  <c r="Q14" i="10"/>
  <c r="Q37" i="10"/>
  <c r="Q38" i="10"/>
  <c r="Q44" i="10"/>
  <c r="Q43" i="10"/>
  <c r="Q45" i="10"/>
  <c r="Q42" i="10"/>
  <c r="Q18" i="10"/>
  <c r="Q16" i="10"/>
  <c r="Q30" i="10"/>
  <c r="Q33" i="10"/>
  <c r="Q32" i="10"/>
  <c r="Q17" i="10"/>
  <c r="Q21" i="10"/>
  <c r="Q23" i="10"/>
  <c r="Q10" i="10"/>
  <c r="AO10" i="10" s="1"/>
  <c r="Q11" i="10"/>
  <c r="Q27" i="10"/>
  <c r="Q28" i="10"/>
  <c r="Q34" i="10"/>
  <c r="Q36" i="10"/>
  <c r="Q15" i="10"/>
  <c r="AA28" i="10" l="1"/>
  <c r="Z29" i="10"/>
  <c r="AB29" i="10" s="1"/>
  <c r="Q25" i="10"/>
  <c r="R25" i="10"/>
  <c r="Y25" i="10" s="1"/>
  <c r="Q12" i="10"/>
  <c r="R12" i="10"/>
  <c r="Y12" i="10" s="1"/>
  <c r="Q35" i="10"/>
  <c r="R35" i="10"/>
  <c r="Y35" i="10" s="1"/>
  <c r="Z12" i="10" l="1"/>
  <c r="AB12" i="10" s="1"/>
  <c r="AA12" i="10"/>
  <c r="Z35" i="10"/>
  <c r="AB35" i="10" s="1"/>
  <c r="AA35" i="10"/>
  <c r="Z25" i="10"/>
  <c r="AB25" i="10" s="1"/>
  <c r="AA25" i="10"/>
</calcChain>
</file>

<file path=xl/sharedStrings.xml><?xml version="1.0" encoding="utf-8"?>
<sst xmlns="http://schemas.openxmlformats.org/spreadsheetml/2006/main" count="975" uniqueCount="287">
  <si>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</si>
  <si>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</si>
  <si>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</si>
  <si>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</si>
  <si>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</si>
  <si>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</si>
  <si>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</si>
  <si>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</si>
  <si>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</si>
  <si>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</si>
  <si>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</si>
  <si>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</si>
  <si>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</si>
  <si>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</si>
  <si>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</si>
  <si>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</si>
  <si>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</si>
  <si>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</si>
  <si>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</si>
  <si>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</si>
  <si>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</si>
  <si>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</si>
  <si>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</si>
  <si>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</si>
  <si>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</si>
  <si>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</si>
  <si>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</si>
  <si>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</si>
  <si>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</si>
  <si>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</si>
  <si>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</si>
  <si>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</si>
  <si>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</si>
  <si>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</si>
  <si>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</si>
  <si>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</si>
  <si>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</si>
  <si>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</si>
  <si>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</si>
  <si>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</si>
  <si>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</si>
  <si>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</si>
  <si>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</si>
  <si>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</si>
  <si>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</si>
  <si>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</si>
  <si>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</si>
  <si>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</si>
  <si>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</si>
  <si>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</si>
  <si>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</si>
  <si>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</si>
  <si>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</si>
  <si>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</si>
  <si>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</si>
  <si>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</si>
  <si>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</si>
  <si>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</si>
  <si>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</si>
  <si>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</si>
  <si>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</si>
  <si>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</si>
  <si>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</si>
  <si>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</si>
  <si>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</si>
  <si>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</si>
  <si>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</si>
  <si>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</si>
  <si>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</si>
  <si>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Приложение №2.2 к Положению о порядке проведения закупок товаров, работ, услуг для нужд ОАО "___________"</t>
  </si>
  <si>
    <t>Приложение №2.3 к Положению о порядке проведения закупок товаров, работ, услуг для нужд ОАО "___________"</t>
  </si>
  <si>
    <t>Источник финансирования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</si>
  <si>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</si>
  <si>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</si>
  <si>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</si>
  <si>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</si>
  <si>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</si>
  <si>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</si>
  <si>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</si>
  <si>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</si>
  <si>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</si>
  <si>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</si>
  <si>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</si>
  <si>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</si>
  <si>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</si>
  <si>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</si>
  <si>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</si>
  <si>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</si>
  <si>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</si>
  <si>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</si>
  <si>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</si>
  <si>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</si>
  <si>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</si>
  <si>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</si>
  <si>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</si>
  <si>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</si>
  <si>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</si>
  <si>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</si>
  <si>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</si>
  <si>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</si>
  <si>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Приложение №2 к Положению о порядке проведения закупок товаров, работ, услуг для нужд ОАО "Каббалкэнерго"</t>
  </si>
  <si>
    <t>1</t>
  </si>
  <si>
    <t>2</t>
  </si>
  <si>
    <t>3</t>
  </si>
  <si>
    <t>4</t>
  </si>
  <si>
    <t>8</t>
  </si>
  <si>
    <t>Услуги по ремонту автотранспорта</t>
  </si>
  <si>
    <t>Обслуживание и ремонт оргтехники</t>
  </si>
  <si>
    <t>Монтаж АУПС</t>
  </si>
  <si>
    <t>Аудиторские услуги</t>
  </si>
  <si>
    <t>Страхование имущества</t>
  </si>
  <si>
    <t>Расходные материалы и ЗИП для оргтехники</t>
  </si>
  <si>
    <t>Приобретение вычислительной и оргтехники (ОС)</t>
  </si>
  <si>
    <t>Мебель (стоимостью до 20 тыс.руб.)</t>
  </si>
  <si>
    <t>Кондиционеры</t>
  </si>
  <si>
    <t>IT-услуги (программное сопровождение)</t>
  </si>
  <si>
    <t>Услуги сторожевой охраны</t>
  </si>
  <si>
    <t>Автомобиль легковой Lada Granta</t>
  </si>
  <si>
    <t>Хозяйственные товары</t>
  </si>
  <si>
    <t>Канцелярские товары</t>
  </si>
  <si>
    <t>1.5.2.</t>
  </si>
  <si>
    <t>1.5.3.</t>
  </si>
  <si>
    <t>ГСМ</t>
  </si>
  <si>
    <t>Запасные части на автомашины и спецтехнику</t>
  </si>
  <si>
    <t>1.5.5.</t>
  </si>
  <si>
    <t>ТМЦ оргтехника (стоимостью до 20 т.р.)</t>
  </si>
  <si>
    <t>1.5.6.</t>
  </si>
  <si>
    <t>ТМЦ расходные материалы для оргтехники</t>
  </si>
  <si>
    <t>1.5.7.</t>
  </si>
  <si>
    <t>Мебель (стоимостью до 20 т.р.)</t>
  </si>
  <si>
    <t>1.5.8.</t>
  </si>
  <si>
    <t>Бытовая техника (стоимостью до 20 т.р.)</t>
  </si>
  <si>
    <t>1.5.9.</t>
  </si>
  <si>
    <t>ТМЦ канцелярские</t>
  </si>
  <si>
    <t>1.5.10.</t>
  </si>
  <si>
    <t>ТМЦ хозяйственные</t>
  </si>
  <si>
    <t>7.4.12.1</t>
  </si>
  <si>
    <t>Ремонт и обслуживание автотранспорта</t>
  </si>
  <si>
    <t>7.4.12.4</t>
  </si>
  <si>
    <t>Ремонт и обслуживание оргтехники</t>
  </si>
  <si>
    <t>7.4.12.9</t>
  </si>
  <si>
    <t>Услуги по ремонту зданий</t>
  </si>
  <si>
    <t>7.4.12.15.5</t>
  </si>
  <si>
    <t>7.4.12.15.7</t>
  </si>
  <si>
    <t>7.4.12.15.10</t>
  </si>
  <si>
    <t>Услуги по созданию и установке АИИС КУЭ</t>
  </si>
  <si>
    <t>7.6.1.</t>
  </si>
  <si>
    <t>Аренда зданий и сооружений</t>
  </si>
  <si>
    <t>7.4.5.</t>
  </si>
  <si>
    <t>Монтаж и обслуживание системы видеонаблюдения</t>
  </si>
  <si>
    <t>Код статьи БДР ИА/бизнес-плана филиала ОТЭП</t>
  </si>
  <si>
    <t>7.8.3.</t>
  </si>
  <si>
    <t>ОСАГО, КАСКО</t>
  </si>
  <si>
    <t>Инвест.программа</t>
  </si>
  <si>
    <t>7.4.4.</t>
  </si>
  <si>
    <t>7.4.11.</t>
  </si>
  <si>
    <t>7.4.8.</t>
  </si>
  <si>
    <t>Аренда транспортных средств</t>
  </si>
  <si>
    <t>7.6.3.</t>
  </si>
  <si>
    <t>Услуги PR (реклама и объявления)</t>
  </si>
  <si>
    <t>Бытовая техника для ЦОК</t>
  </si>
  <si>
    <t>Аренда помещений для ЦОК</t>
  </si>
  <si>
    <t>Аренда помещений для ЭО</t>
  </si>
  <si>
    <t>Изготовление и размещение баннеров</t>
  </si>
  <si>
    <t>Услуги инкассации</t>
  </si>
  <si>
    <t>7.4.12.3</t>
  </si>
  <si>
    <t>7.4.12.7</t>
  </si>
  <si>
    <t>Услуги сторонних организаций по ТБ и ОТ</t>
  </si>
  <si>
    <t>Обслуживание АУПС</t>
  </si>
  <si>
    <t>Услуги по ремонту помещений ЭО</t>
  </si>
  <si>
    <t>Услуги по ремонту помещений ЦОК</t>
  </si>
  <si>
    <t>2.22.10.8</t>
  </si>
  <si>
    <t>Расходы на праздн. НГ</t>
  </si>
  <si>
    <t>Новогодние подарки</t>
  </si>
  <si>
    <t>7.4.12.15.6</t>
  </si>
  <si>
    <t xml:space="preserve"> Мед. обслуживание (обяз.мед.осмотр)</t>
  </si>
  <si>
    <t>Проведение обяз. мед. осмотра персонала</t>
  </si>
  <si>
    <t>Мебель для ВКС (свыше 20 тыс.руб.)</t>
  </si>
  <si>
    <t>Сервер для ВКС (Polycom VRMX1505HDR)</t>
  </si>
  <si>
    <t>амортизация</t>
  </si>
  <si>
    <t>Себестоимость продукции</t>
  </si>
  <si>
    <t>Внереализационные расходы</t>
  </si>
  <si>
    <t>Запасные части для автотранспорта</t>
  </si>
  <si>
    <t>пачек</t>
  </si>
  <si>
    <t>шт</t>
  </si>
  <si>
    <t>л.8 ИПР</t>
  </si>
  <si>
    <t>товар</t>
  </si>
  <si>
    <t>услуга</t>
  </si>
  <si>
    <t>ГСМ топливо (бензин)</t>
  </si>
  <si>
    <t>литров</t>
  </si>
  <si>
    <t>Коэф-т 10% снижения</t>
  </si>
  <si>
    <t>Применяемые индекс-дефляторы, % к пред. Году</t>
  </si>
  <si>
    <t>КБЭ</t>
  </si>
  <si>
    <t>Охрана помещений ЦОК</t>
  </si>
  <si>
    <t>Услуги сторожевой охраны адм. здания</t>
  </si>
  <si>
    <t>Монтаж АУПС ЦОК</t>
  </si>
  <si>
    <t>Монтаж и обслуживание видеонаблюдения ЦОК</t>
  </si>
  <si>
    <t>4 кв 2014</t>
  </si>
  <si>
    <t>3 кв 2014</t>
  </si>
  <si>
    <t>1 кв 2014</t>
  </si>
  <si>
    <t>Приобретение оргтехники для ЦОК (до 20 тыс.руб.)</t>
  </si>
  <si>
    <t>Приобретение вычислительной и оргтехники КБЭ  (до 20 тыс.руб.)</t>
  </si>
  <si>
    <t>2 кв 2014</t>
  </si>
  <si>
    <t>Мебель для ЦОК</t>
  </si>
  <si>
    <t>ВКС (видео-конференц система)</t>
  </si>
  <si>
    <t>Негосударственное пенсионное обеспечение</t>
  </si>
  <si>
    <t>Коммунальные услуги</t>
  </si>
  <si>
    <t>Услуги по предаче электроэнергии РСК</t>
  </si>
  <si>
    <t>Мощность</t>
  </si>
  <si>
    <t>Электроэнергия</t>
  </si>
  <si>
    <t>ОАО  "Каббалкэнерго"</t>
  </si>
  <si>
    <t>Кабардино-Балкарская Республика</t>
  </si>
  <si>
    <t>млн. кВт.ч</t>
  </si>
  <si>
    <t>тыс.руб.</t>
  </si>
  <si>
    <t>-</t>
  </si>
  <si>
    <t>КБф ОАО "МРСК Северного Кавказа"</t>
  </si>
  <si>
    <t>Услуги по предаче электроэнергии ТСО</t>
  </si>
  <si>
    <t>ОАО "НГЭК"</t>
  </si>
  <si>
    <t>Оплата услуг операторов рынка</t>
  </si>
  <si>
    <t>Членские взносы в РАЭЛ</t>
  </si>
  <si>
    <t>Членские взносы в НП Совет рынка</t>
  </si>
  <si>
    <t>НПФ Электроэнергетики</t>
  </si>
  <si>
    <t>ОАО "АТС", ЗАО "ЦФР", СО ЦДУ</t>
  </si>
  <si>
    <t>Объединение РаЭл</t>
  </si>
  <si>
    <t>НП СР</t>
  </si>
  <si>
    <t>Бумага белая А4 80 г/м2</t>
  </si>
  <si>
    <t>ОЗП</t>
  </si>
  <si>
    <t>ОЗЦ</t>
  </si>
  <si>
    <t>дек. 2013</t>
  </si>
  <si>
    <t>янв. 2014</t>
  </si>
  <si>
    <t>окт. 2014</t>
  </si>
  <si>
    <t>фев. 2014</t>
  </si>
  <si>
    <t>июль 2014</t>
  </si>
  <si>
    <t>апр. 2014</t>
  </si>
  <si>
    <t>март 2014</t>
  </si>
  <si>
    <t>Бизнес-план</t>
  </si>
  <si>
    <t>51.51</t>
  </si>
  <si>
    <t>50.3</t>
  </si>
  <si>
    <t>51.47.23</t>
  </si>
  <si>
    <t>51.15.5</t>
  </si>
  <si>
    <t>50.2</t>
  </si>
  <si>
    <t>52.72</t>
  </si>
  <si>
    <t>51.65.2</t>
  </si>
  <si>
    <t>66.03.2</t>
  </si>
  <si>
    <t>6613010</t>
  </si>
  <si>
    <t>52.48</t>
  </si>
  <si>
    <t>36.1</t>
  </si>
  <si>
    <t>3612050</t>
  </si>
  <si>
    <t>2930274</t>
  </si>
  <si>
    <t>51.4</t>
  </si>
  <si>
    <t>52.44.6</t>
  </si>
  <si>
    <t>72.20</t>
  </si>
  <si>
    <t>7260000</t>
  </si>
  <si>
    <t>7523090</t>
  </si>
  <si>
    <t>74.60</t>
  </si>
  <si>
    <t>45.3</t>
  </si>
  <si>
    <t>4560249</t>
  </si>
  <si>
    <t>74.12</t>
  </si>
  <si>
    <t xml:space="preserve">7010000 </t>
  </si>
  <si>
    <t>70.20.1</t>
  </si>
  <si>
    <t>65.21</t>
  </si>
  <si>
    <t>6022020</t>
  </si>
  <si>
    <t xml:space="preserve">2221020 </t>
  </si>
  <si>
    <t>22.22</t>
  </si>
  <si>
    <t>65.11</t>
  </si>
  <si>
    <t>6512514</t>
  </si>
  <si>
    <t>8511010</t>
  </si>
  <si>
    <t>85.11.1</t>
  </si>
  <si>
    <t>52.24.2</t>
  </si>
  <si>
    <t>1543950</t>
  </si>
  <si>
    <t>50.10</t>
  </si>
  <si>
    <t>электронная</t>
  </si>
  <si>
    <t>Отбор</t>
  </si>
  <si>
    <t>Россети</t>
  </si>
  <si>
    <t>янв.2014</t>
  </si>
  <si>
    <t>фев.2014</t>
  </si>
  <si>
    <t>мар.2014</t>
  </si>
  <si>
    <t>авг.2014</t>
  </si>
  <si>
    <t>май.2014</t>
  </si>
  <si>
    <t>апр.2014</t>
  </si>
  <si>
    <t>ноя. 2014</t>
  </si>
  <si>
    <t>дек.2014</t>
  </si>
  <si>
    <t>ноя.2014</t>
  </si>
  <si>
    <t>83401000000</t>
  </si>
  <si>
    <t>Приложение №2.1 к Положению о порядке проведения закупок товаров, работ, услуг для нужд ОАО "Каббалкэнерго"</t>
  </si>
  <si>
    <t>ПДЗК</t>
  </si>
  <si>
    <t>План закупок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</si>
</sst>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1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1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0" fillId="0" borderId="0" xfId="0" applyNumberFormat="1"/>
    <xf numFmtId="49" fontId="0" fillId="0" borderId="0" xfId="0" applyNumberFormat="1" applyFill="1" applyAlignment="1">
      <alignment horizontal="center" vertical="center"/>
    </xf>
    <xf numFmtId="49" fontId="0" fillId="0" borderId="1" xfId="0" applyNumberFormat="1" applyBorder="1"/>
    <xf numFmtId="49" fontId="16" fillId="0" borderId="0" xfId="0" applyNumberFormat="1" applyFont="1"/>
    <xf numFmtId="49" fontId="16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 vertical="center"/>
    </xf>
    <xf numFmtId="49" fontId="0" fillId="0" borderId="1" xfId="0" applyNumberFormat="1" applyBorder="1" applyAlignment="1">
      <alignment horizontal="left"/>
    </xf>
    <xf numFmtId="185" fontId="0" fillId="75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/>
    <xf numFmtId="49" fontId="0" fillId="75" borderId="1" xfId="0" applyNumberFormat="1" applyFill="1" applyBorder="1"/>
    <xf numFmtId="18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7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left" vertical="center"/>
    </xf>
    <xf numFmtId="0" fontId="88" fillId="0" borderId="1" xfId="0" applyFont="1" applyBorder="1"/>
    <xf numFmtId="0" fontId="88" fillId="0" borderId="1" xfId="0" applyFont="1" applyBorder="1" applyAlignment="1">
      <alignment horizontal="left"/>
    </xf>
    <xf numFmtId="49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3" fontId="0" fillId="75" borderId="1" xfId="0" applyNumberFormat="1" applyFill="1" applyBorder="1" applyAlignment="1">
      <alignment horizontal="center"/>
    </xf>
    <xf numFmtId="0" fontId="0" fillId="75" borderId="0" xfId="0" applyFill="1"/>
    <xf numFmtId="2" fontId="85" fillId="75" borderId="1" xfId="29106" applyNumberFormat="1" applyFont="1" applyFill="1" applyBorder="1" applyAlignment="1" applyProtection="1">
      <alignment horizontal="center" vertical="center" wrapText="1"/>
      <protection locked="0"/>
    </xf>
    <xf numFmtId="0" fontId="85" fillId="75" borderId="1" xfId="29106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wrapText="1"/>
    </xf>
    <xf numFmtId="49" fontId="0" fillId="75" borderId="1" xfId="0" applyNumberFormat="1" applyFill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185" fontId="0" fillId="0" borderId="1" xfId="0" applyNumberFormat="1" applyFill="1" applyBorder="1" applyAlignment="1">
      <alignment horizontal="center"/>
    </xf>
    <xf numFmtId="0" fontId="88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left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4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165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84" fontId="85" fillId="75" borderId="31" xfId="0" applyNumberFormat="1" applyFont="1" applyFill="1" applyBorder="1" applyAlignment="1" applyProtection="1">
      <alignment horizontal="center" vertical="center" wrapText="1"/>
      <protection locked="0"/>
    </xf>
    <xf numFmtId="184" fontId="85" fillId="75" borderId="32" xfId="0" applyNumberFormat="1" applyFont="1" applyFill="1" applyBorder="1" applyAlignment="1" applyProtection="1">
      <alignment horizontal="center" vertical="center" wrapText="1"/>
      <protection locked="0"/>
    </xf>
    <xf numFmtId="3" fontId="3" fillId="75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75" borderId="32" xfId="0" applyNumberFormat="1" applyFont="1" applyFill="1" applyBorder="1" applyAlignment="1" applyProtection="1">
      <alignment horizontal="center" vertical="center" wrapText="1"/>
      <protection locked="0"/>
    </xf>
    <xf numFmtId="184" fontId="3" fillId="75" borderId="31" xfId="28" applyNumberFormat="1" applyFont="1" applyFill="1" applyBorder="1" applyAlignment="1" applyProtection="1">
      <alignment horizontal="center" vertical="center" wrapText="1"/>
      <protection locked="0"/>
    </xf>
    <xf numFmtId="184" fontId="3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85" fillId="75" borderId="34" xfId="0" applyFont="1" applyFill="1" applyBorder="1" applyAlignment="1" applyProtection="1">
      <alignment horizontal="center" vertical="center" wrapText="1"/>
      <protection locked="0"/>
    </xf>
    <xf numFmtId="0" fontId="85" fillId="75" borderId="35" xfId="0" applyFont="1" applyFill="1" applyBorder="1" applyAlignment="1" applyProtection="1">
      <alignment horizontal="center" vertical="center" wrapText="1"/>
      <protection locked="0"/>
    </xf>
    <xf numFmtId="0" fontId="85" fillId="75" borderId="36" xfId="0" applyFont="1" applyFill="1" applyBorder="1" applyAlignment="1" applyProtection="1">
      <alignment horizontal="center" vertical="center" wrapText="1"/>
      <protection locked="0"/>
    </xf>
    <xf numFmtId="182" fontId="3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49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9" applyNumberFormat="1" applyFont="1" applyFill="1" applyBorder="1" applyAlignment="1" applyProtection="1">
      <alignment horizontal="center" vertical="center" wrapText="1"/>
      <protection locked="0"/>
    </xf>
    <xf numFmtId="182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82" fontId="85" fillId="0" borderId="1" xfId="59049" applyNumberFormat="1" applyFont="1" applyFill="1" applyBorder="1" applyAlignment="1" applyProtection="1">
      <alignment horizontal="center" vertical="center" wrapText="1"/>
      <protection locked="0"/>
    </xf>
  </cellXfs>
  <cellStyles count="60311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tabSelected="1" zoomScaleNormal="100" workbookViewId="0">
      <selection activeCell="P11" sqref="P11"/>
    </sheetView>
  </sheetViews>
  <sheetFormatPr defaultRowHeight="15"/>
  <cols>
    <col min="1" max="1" width="9.140625" style="10" customWidth="1"/>
    <col min="2" max="2" width="9.5703125" style="15" customWidth="1"/>
    <col min="3" max="4" width="9.140625" style="10"/>
    <col min="5" max="5" width="12.28515625" style="10" customWidth="1"/>
    <col min="6" max="6" width="9.28515625" style="15" customWidth="1"/>
    <col min="7" max="7" width="9.140625" style="15"/>
    <col min="8" max="8" width="9.140625" style="10"/>
    <col min="9" max="9" width="46.42578125" style="10" customWidth="1"/>
    <col min="10" max="10" width="11.5703125" style="15" customWidth="1"/>
    <col min="11" max="11" width="11" style="15" customWidth="1"/>
    <col min="12" max="12" width="14.5703125" style="15" customWidth="1"/>
    <col min="13" max="13" width="12.85546875" style="15" customWidth="1"/>
    <col min="14" max="14" width="43.7109375" style="19" customWidth="1"/>
    <col min="15" max="15" width="13.7109375" style="15" customWidth="1"/>
    <col min="16" max="17" width="9.140625" style="17"/>
    <col min="18" max="18" width="13.7109375" style="17" customWidth="1"/>
    <col min="19" max="19" width="0" style="17" hidden="1" customWidth="1"/>
    <col min="20" max="23" width="9" style="17" customWidth="1"/>
    <col min="24" max="24" width="9.42578125" style="17" customWidth="1"/>
    <col min="25" max="28" width="9.7109375" style="17" customWidth="1"/>
    <col min="29" max="29" width="10.42578125" style="17" customWidth="1"/>
    <col min="30" max="30" width="9.5703125" style="17" customWidth="1"/>
    <col min="31" max="31" width="11.7109375" style="17" bestFit="1" customWidth="1"/>
    <col min="32" max="32" width="17" style="17" customWidth="1"/>
    <col min="33" max="33" width="12.5703125" style="15" customWidth="1"/>
    <col min="34" max="34" width="11.7109375" style="17" bestFit="1" customWidth="1"/>
    <col min="35" max="35" width="12.42578125" style="17" customWidth="1"/>
    <col min="36" max="37" width="11.7109375" style="17" customWidth="1"/>
    <col min="38" max="38" width="12.42578125" style="17" customWidth="1"/>
    <col min="39" max="39" width="12.5703125" style="17" customWidth="1"/>
    <col min="40" max="40" width="13.140625" style="17" customWidth="1"/>
    <col min="41" max="41" width="14.42578125" style="17" customWidth="1"/>
    <col min="42" max="42" width="12.42578125" style="17" customWidth="1"/>
    <col min="43" max="43" width="11.7109375" style="17" customWidth="1"/>
    <col min="44" max="44" width="9.140625" style="17" customWidth="1"/>
    <col min="45" max="45" width="11.7109375" style="17" customWidth="1"/>
    <col min="46" max="46" width="11.140625" style="17" customWidth="1"/>
    <col min="47" max="51" width="9.140625" style="17"/>
    <col min="52" max="52" width="9.140625" style="17" customWidth="1"/>
    <col min="53" max="53" width="9.85546875" style="17" customWidth="1"/>
    <col min="54" max="55" width="9.140625" style="17"/>
    <col min="56" max="56" width="9.5703125" style="17" customWidth="1"/>
    <col min="57" max="59" width="9.140625" style="17"/>
    <col min="60" max="60" width="9.85546875" style="17" customWidth="1"/>
    <col min="61" max="61" width="9.140625" style="17"/>
  </cols>
  <sheetData>
    <row r="1" spans="1:61">
      <c r="A1" s="13" t="s">
        <v>100</v>
      </c>
    </row>
    <row r="3" spans="1:61" s="82" customFormat="1" ht="23.25">
      <c r="A3" s="82" t="s">
        <v>286</v>
      </c>
    </row>
    <row r="4" spans="1:61" ht="15.75" customHeight="1"/>
    <row r="5" spans="1:61" s="6" customFormat="1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0"/>
      <c r="O5" s="11"/>
      <c r="AG5" s="11"/>
    </row>
    <row r="6" spans="1:61" s="7" customFormat="1">
      <c r="A6" s="68" t="s">
        <v>39</v>
      </c>
      <c r="B6" s="68" t="s">
        <v>18</v>
      </c>
      <c r="C6" s="68" t="s">
        <v>20</v>
      </c>
      <c r="D6" s="68"/>
      <c r="E6" s="68"/>
      <c r="F6" s="68" t="s">
        <v>41</v>
      </c>
      <c r="G6" s="68" t="s">
        <v>42</v>
      </c>
      <c r="H6" s="68" t="s">
        <v>21</v>
      </c>
      <c r="I6" s="63" t="s">
        <v>22</v>
      </c>
      <c r="J6" s="64" t="s">
        <v>46</v>
      </c>
      <c r="K6" s="64" t="s">
        <v>47</v>
      </c>
      <c r="L6" s="63" t="s">
        <v>71</v>
      </c>
      <c r="M6" s="83" t="s">
        <v>150</v>
      </c>
      <c r="N6" s="63" t="s">
        <v>72</v>
      </c>
      <c r="O6" s="63" t="s">
        <v>73</v>
      </c>
      <c r="P6" s="63" t="s">
        <v>54</v>
      </c>
      <c r="Q6" s="63"/>
      <c r="R6" s="63" t="s">
        <v>51</v>
      </c>
      <c r="S6" s="63"/>
      <c r="T6" s="63"/>
      <c r="U6" s="63"/>
      <c r="V6" s="63"/>
      <c r="W6" s="63"/>
      <c r="X6" s="63"/>
      <c r="Y6" s="63"/>
      <c r="Z6" s="63"/>
      <c r="AA6" s="65" t="s">
        <v>74</v>
      </c>
      <c r="AB6" s="65"/>
      <c r="AC6" s="68" t="s">
        <v>48</v>
      </c>
      <c r="AD6" s="68" t="s">
        <v>0</v>
      </c>
      <c r="AE6" s="68"/>
      <c r="AF6" s="68"/>
      <c r="AG6" s="68"/>
      <c r="AH6" s="68"/>
      <c r="AI6" s="68" t="s">
        <v>50</v>
      </c>
      <c r="AJ6" s="68"/>
      <c r="AK6" s="68" t="s">
        <v>40</v>
      </c>
      <c r="AL6" s="68"/>
      <c r="AM6" s="68"/>
      <c r="AN6" s="68"/>
      <c r="AO6" s="68"/>
      <c r="AP6" s="68"/>
      <c r="AQ6" s="68"/>
      <c r="AR6" s="68"/>
      <c r="AS6" s="68"/>
      <c r="AT6" s="68"/>
      <c r="AU6" s="67" t="s">
        <v>19</v>
      </c>
      <c r="AV6" s="68" t="s">
        <v>75</v>
      </c>
      <c r="AW6" s="68" t="s">
        <v>76</v>
      </c>
      <c r="AX6" s="68" t="s">
        <v>77</v>
      </c>
      <c r="AY6" s="69" t="s">
        <v>78</v>
      </c>
      <c r="AZ6" s="70"/>
      <c r="BA6" s="70"/>
      <c r="BB6" s="70"/>
      <c r="BC6" s="70"/>
      <c r="BD6" s="70"/>
      <c r="BE6" s="70"/>
      <c r="BF6" s="70"/>
      <c r="BG6" s="70"/>
      <c r="BH6" s="71"/>
      <c r="BI6" s="60" t="s">
        <v>56</v>
      </c>
    </row>
    <row r="7" spans="1:61" s="44" customFormat="1" ht="113.25" customHeight="1">
      <c r="A7" s="68"/>
      <c r="B7" s="68"/>
      <c r="C7" s="63" t="s">
        <v>79</v>
      </c>
      <c r="D7" s="63" t="s">
        <v>80</v>
      </c>
      <c r="E7" s="63" t="s">
        <v>81</v>
      </c>
      <c r="F7" s="68"/>
      <c r="G7" s="68"/>
      <c r="H7" s="68"/>
      <c r="I7" s="63"/>
      <c r="J7" s="64"/>
      <c r="K7" s="64"/>
      <c r="L7" s="63"/>
      <c r="M7" s="84"/>
      <c r="N7" s="63"/>
      <c r="O7" s="63"/>
      <c r="P7" s="63"/>
      <c r="Q7" s="63"/>
      <c r="R7" s="63" t="s">
        <v>23</v>
      </c>
      <c r="S7" s="63" t="s">
        <v>191</v>
      </c>
      <c r="T7" s="63"/>
      <c r="U7" s="63"/>
      <c r="V7" s="63"/>
      <c r="W7" s="63"/>
      <c r="X7" s="64" t="s">
        <v>190</v>
      </c>
      <c r="Y7" s="65" t="s">
        <v>55</v>
      </c>
      <c r="Z7" s="65"/>
      <c r="AA7" s="65"/>
      <c r="AB7" s="65"/>
      <c r="AC7" s="68"/>
      <c r="AD7" s="63" t="s">
        <v>82</v>
      </c>
      <c r="AE7" s="63" t="s">
        <v>83</v>
      </c>
      <c r="AF7" s="63" t="s">
        <v>57</v>
      </c>
      <c r="AG7" s="64" t="s">
        <v>58</v>
      </c>
      <c r="AH7" s="66" t="s">
        <v>31</v>
      </c>
      <c r="AI7" s="64" t="s">
        <v>33</v>
      </c>
      <c r="AJ7" s="64" t="s">
        <v>49</v>
      </c>
      <c r="AK7" s="63" t="s">
        <v>37</v>
      </c>
      <c r="AL7" s="64" t="s">
        <v>38</v>
      </c>
      <c r="AM7" s="63" t="s">
        <v>24</v>
      </c>
      <c r="AN7" s="63"/>
      <c r="AO7" s="63" t="s">
        <v>44</v>
      </c>
      <c r="AP7" s="63" t="s">
        <v>34</v>
      </c>
      <c r="AQ7" s="63"/>
      <c r="AR7" s="65" t="s">
        <v>32</v>
      </c>
      <c r="AS7" s="64" t="s">
        <v>29</v>
      </c>
      <c r="AT7" s="81" t="s">
        <v>30</v>
      </c>
      <c r="AU7" s="67"/>
      <c r="AV7" s="68"/>
      <c r="AW7" s="68"/>
      <c r="AX7" s="68"/>
      <c r="AY7" s="72" t="s">
        <v>84</v>
      </c>
      <c r="AZ7" s="72" t="s">
        <v>85</v>
      </c>
      <c r="BA7" s="72" t="s">
        <v>86</v>
      </c>
      <c r="BB7" s="74" t="s">
        <v>87</v>
      </c>
      <c r="BC7" s="74" t="s">
        <v>88</v>
      </c>
      <c r="BD7" s="76" t="s">
        <v>89</v>
      </c>
      <c r="BE7" s="78" t="s">
        <v>90</v>
      </c>
      <c r="BF7" s="79"/>
      <c r="BG7" s="80"/>
      <c r="BH7" s="72" t="s">
        <v>91</v>
      </c>
      <c r="BI7" s="61"/>
    </row>
    <row r="8" spans="1:61" s="44" customFormat="1" ht="60.75" customHeight="1">
      <c r="A8" s="68"/>
      <c r="B8" s="68"/>
      <c r="C8" s="63"/>
      <c r="D8" s="63"/>
      <c r="E8" s="63"/>
      <c r="F8" s="68"/>
      <c r="G8" s="68"/>
      <c r="H8" s="68"/>
      <c r="I8" s="63"/>
      <c r="J8" s="64"/>
      <c r="K8" s="64"/>
      <c r="L8" s="63"/>
      <c r="M8" s="85"/>
      <c r="N8" s="63"/>
      <c r="O8" s="63"/>
      <c r="P8" s="42" t="s">
        <v>52</v>
      </c>
      <c r="Q8" s="42" t="s">
        <v>53</v>
      </c>
      <c r="R8" s="63"/>
      <c r="S8" s="42" t="s">
        <v>25</v>
      </c>
      <c r="T8" s="42" t="s">
        <v>26</v>
      </c>
      <c r="U8" s="42" t="s">
        <v>27</v>
      </c>
      <c r="V8" s="42" t="s">
        <v>28</v>
      </c>
      <c r="W8" s="42" t="s">
        <v>45</v>
      </c>
      <c r="X8" s="64"/>
      <c r="Y8" s="42" t="s">
        <v>52</v>
      </c>
      <c r="Z8" s="42" t="s">
        <v>53</v>
      </c>
      <c r="AA8" s="42" t="s">
        <v>52</v>
      </c>
      <c r="AB8" s="42" t="s">
        <v>53</v>
      </c>
      <c r="AC8" s="68"/>
      <c r="AD8" s="63"/>
      <c r="AE8" s="63"/>
      <c r="AF8" s="63"/>
      <c r="AG8" s="64"/>
      <c r="AH8" s="66"/>
      <c r="AI8" s="64"/>
      <c r="AJ8" s="64"/>
      <c r="AK8" s="63"/>
      <c r="AL8" s="64"/>
      <c r="AM8" s="42" t="s">
        <v>43</v>
      </c>
      <c r="AN8" s="42" t="s">
        <v>36</v>
      </c>
      <c r="AO8" s="63"/>
      <c r="AP8" s="42" t="s">
        <v>35</v>
      </c>
      <c r="AQ8" s="42" t="s">
        <v>36</v>
      </c>
      <c r="AR8" s="65"/>
      <c r="AS8" s="64"/>
      <c r="AT8" s="81"/>
      <c r="AU8" s="67"/>
      <c r="AV8" s="68"/>
      <c r="AW8" s="68"/>
      <c r="AX8" s="68"/>
      <c r="AY8" s="73"/>
      <c r="AZ8" s="73"/>
      <c r="BA8" s="73"/>
      <c r="BB8" s="75"/>
      <c r="BC8" s="75"/>
      <c r="BD8" s="77"/>
      <c r="BE8" s="45" t="s">
        <v>92</v>
      </c>
      <c r="BF8" s="46" t="s">
        <v>93</v>
      </c>
      <c r="BG8" s="46" t="s">
        <v>94</v>
      </c>
      <c r="BH8" s="73"/>
      <c r="BI8" s="62"/>
    </row>
    <row r="9" spans="1:61" s="27" customFormat="1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  <c r="W9" s="26">
        <v>23</v>
      </c>
      <c r="X9" s="26">
        <v>24</v>
      </c>
      <c r="Y9" s="26">
        <v>25</v>
      </c>
      <c r="Z9" s="26">
        <v>26</v>
      </c>
      <c r="AA9" s="26">
        <v>27</v>
      </c>
      <c r="AB9" s="26">
        <v>28</v>
      </c>
      <c r="AC9" s="26">
        <v>29</v>
      </c>
      <c r="AD9" s="26">
        <v>30</v>
      </c>
      <c r="AE9" s="26">
        <v>31</v>
      </c>
      <c r="AF9" s="26">
        <v>32</v>
      </c>
      <c r="AG9" s="41">
        <v>33</v>
      </c>
      <c r="AH9" s="26">
        <v>34</v>
      </c>
      <c r="AI9" s="26">
        <v>35</v>
      </c>
      <c r="AJ9" s="26">
        <v>36</v>
      </c>
      <c r="AK9" s="26">
        <v>37</v>
      </c>
      <c r="AL9" s="26">
        <v>38</v>
      </c>
      <c r="AM9" s="26">
        <v>39</v>
      </c>
      <c r="AN9" s="26">
        <v>40</v>
      </c>
      <c r="AO9" s="26">
        <v>41</v>
      </c>
      <c r="AP9" s="26">
        <v>42</v>
      </c>
      <c r="AQ9" s="26">
        <v>43</v>
      </c>
      <c r="AR9" s="26">
        <v>44</v>
      </c>
      <c r="AS9" s="26">
        <v>45</v>
      </c>
      <c r="AT9" s="26">
        <v>46</v>
      </c>
      <c r="AU9" s="26">
        <v>47</v>
      </c>
      <c r="AV9" s="26">
        <v>48</v>
      </c>
      <c r="AW9" s="26">
        <v>49</v>
      </c>
      <c r="AX9" s="26">
        <v>50</v>
      </c>
      <c r="AY9" s="26">
        <v>51</v>
      </c>
      <c r="AZ9" s="26">
        <v>52</v>
      </c>
      <c r="BA9" s="26">
        <v>53</v>
      </c>
      <c r="BB9" s="26">
        <v>54</v>
      </c>
      <c r="BC9" s="26">
        <v>55</v>
      </c>
      <c r="BD9" s="26">
        <v>56</v>
      </c>
      <c r="BE9" s="26">
        <v>57</v>
      </c>
      <c r="BF9" s="26">
        <v>58</v>
      </c>
      <c r="BG9" s="26">
        <v>59</v>
      </c>
      <c r="BH9" s="26">
        <v>62</v>
      </c>
      <c r="BI9" s="26">
        <v>63</v>
      </c>
    </row>
    <row r="10" spans="1:61" ht="45">
      <c r="A10" s="48" t="s">
        <v>103</v>
      </c>
      <c r="B10" s="47" t="s">
        <v>101</v>
      </c>
      <c r="C10" s="12" t="s">
        <v>210</v>
      </c>
      <c r="D10" s="12"/>
      <c r="E10" s="12"/>
      <c r="F10" s="30" t="s">
        <v>236</v>
      </c>
      <c r="G10" s="30">
        <v>2320212</v>
      </c>
      <c r="H10" s="16" t="s">
        <v>101</v>
      </c>
      <c r="I10" s="12" t="s">
        <v>188</v>
      </c>
      <c r="J10" s="16"/>
      <c r="K10" s="16" t="s">
        <v>186</v>
      </c>
      <c r="L10" s="21" t="s">
        <v>180</v>
      </c>
      <c r="M10" s="16" t="s">
        <v>120</v>
      </c>
      <c r="N10" s="21" t="s">
        <v>122</v>
      </c>
      <c r="O10" s="16" t="s">
        <v>235</v>
      </c>
      <c r="P10" s="22">
        <v>5936</v>
      </c>
      <c r="Q10" s="18">
        <f>P10*1.18</f>
        <v>7004.48</v>
      </c>
      <c r="R10" s="18">
        <f>P10/(T10*U10*V10*W10)/X10</f>
        <v>5152.6019553641345</v>
      </c>
      <c r="S10" s="24"/>
      <c r="T10" s="24">
        <v>1.0840000000000001</v>
      </c>
      <c r="U10" s="24">
        <v>1.0509999999999999</v>
      </c>
      <c r="V10" s="24">
        <v>1.0669999999999999</v>
      </c>
      <c r="W10" s="24">
        <v>1.0529999999999999</v>
      </c>
      <c r="X10" s="18">
        <v>0.9</v>
      </c>
      <c r="Y10" s="18">
        <f>R10*(T10*U10*V10*W10)*X10</f>
        <v>5935.9999999999991</v>
      </c>
      <c r="Z10" s="18">
        <f>Y10*1.18</f>
        <v>7004.4799999999987</v>
      </c>
      <c r="AA10" s="18">
        <f>Y10</f>
        <v>5935.9999999999991</v>
      </c>
      <c r="AB10" s="18">
        <f>Z10</f>
        <v>7004.4799999999987</v>
      </c>
      <c r="AC10" s="18" t="s">
        <v>226</v>
      </c>
      <c r="AD10" s="18" t="s">
        <v>192</v>
      </c>
      <c r="AE10" s="18" t="s">
        <v>285</v>
      </c>
      <c r="AF10" s="18" t="s">
        <v>271</v>
      </c>
      <c r="AG10" s="16" t="s">
        <v>228</v>
      </c>
      <c r="AH10" s="16" t="s">
        <v>274</v>
      </c>
      <c r="AI10" s="18"/>
      <c r="AJ10" s="18"/>
      <c r="AK10" s="18"/>
      <c r="AL10" s="18"/>
      <c r="AM10" s="18"/>
      <c r="AN10" s="18" t="s">
        <v>189</v>
      </c>
      <c r="AO10" s="43">
        <f>Q10*1000/30</f>
        <v>233482.66666666666</v>
      </c>
      <c r="AP10" s="58" t="s">
        <v>283</v>
      </c>
      <c r="AQ10" s="57" t="s">
        <v>211</v>
      </c>
      <c r="AR10" s="18"/>
      <c r="AS10" s="18" t="s">
        <v>199</v>
      </c>
      <c r="AT10" s="47">
        <v>2014</v>
      </c>
      <c r="AU10" s="47">
        <v>2014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</row>
    <row r="11" spans="1:61" ht="45">
      <c r="A11" s="48" t="s">
        <v>103</v>
      </c>
      <c r="B11" s="47">
        <f>B10+1</f>
        <v>2</v>
      </c>
      <c r="C11" s="12" t="s">
        <v>210</v>
      </c>
      <c r="D11" s="12"/>
      <c r="E11" s="12"/>
      <c r="F11" s="30" t="s">
        <v>237</v>
      </c>
      <c r="G11" s="30">
        <v>3430111</v>
      </c>
      <c r="H11" s="16" t="s">
        <v>101</v>
      </c>
      <c r="I11" s="12" t="s">
        <v>182</v>
      </c>
      <c r="J11" s="16"/>
      <c r="K11" s="16" t="s">
        <v>186</v>
      </c>
      <c r="L11" s="21" t="s">
        <v>180</v>
      </c>
      <c r="M11" s="16" t="s">
        <v>121</v>
      </c>
      <c r="N11" s="21" t="s">
        <v>123</v>
      </c>
      <c r="O11" s="16" t="s">
        <v>235</v>
      </c>
      <c r="P11" s="22">
        <v>1301.68</v>
      </c>
      <c r="Q11" s="18">
        <f>P11*1.18</f>
        <v>1535.9824000000001</v>
      </c>
      <c r="R11" s="18">
        <f t="shared" ref="R11:R45" si="0">P11/(T11*U11*V11*W11)/X11</f>
        <v>1129.8920002119924</v>
      </c>
      <c r="S11" s="24"/>
      <c r="T11" s="24">
        <v>1.0840000000000001</v>
      </c>
      <c r="U11" s="24">
        <v>1.0509999999999999</v>
      </c>
      <c r="V11" s="24">
        <v>1.0669999999999999</v>
      </c>
      <c r="W11" s="24">
        <v>1.0529999999999999</v>
      </c>
      <c r="X11" s="18">
        <v>0.9</v>
      </c>
      <c r="Y11" s="18">
        <f t="shared" ref="Y11:Y45" si="1">R11*(T11*U11*V11*W11)*X11</f>
        <v>1301.6799999999998</v>
      </c>
      <c r="Z11" s="18">
        <f t="shared" ref="Z11:Z46" si="2">Y11*1.18</f>
        <v>1535.9823999999996</v>
      </c>
      <c r="AA11" s="18">
        <f t="shared" ref="AA11:AA45" si="3">Y11</f>
        <v>1301.6799999999998</v>
      </c>
      <c r="AB11" s="18">
        <f t="shared" ref="AB11:AB45" si="4">Z11</f>
        <v>1535.9823999999996</v>
      </c>
      <c r="AC11" s="18" t="s">
        <v>227</v>
      </c>
      <c r="AD11" s="18" t="s">
        <v>192</v>
      </c>
      <c r="AE11" s="18" t="s">
        <v>285</v>
      </c>
      <c r="AF11" s="18" t="s">
        <v>271</v>
      </c>
      <c r="AG11" s="16" t="s">
        <v>228</v>
      </c>
      <c r="AH11" s="16" t="s">
        <v>274</v>
      </c>
      <c r="AI11" s="18"/>
      <c r="AJ11" s="18"/>
      <c r="AK11" s="18"/>
      <c r="AL11" s="18"/>
      <c r="AM11" s="18"/>
      <c r="AN11" s="18"/>
      <c r="AO11" s="43"/>
      <c r="AP11" s="58" t="s">
        <v>283</v>
      </c>
      <c r="AQ11" s="57" t="s">
        <v>211</v>
      </c>
      <c r="AR11" s="18"/>
      <c r="AS11" s="18" t="s">
        <v>199</v>
      </c>
      <c r="AT11" s="47">
        <v>2014</v>
      </c>
      <c r="AU11" s="47">
        <v>2014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</row>
    <row r="12" spans="1:61" ht="45">
      <c r="A12" s="48" t="s">
        <v>105</v>
      </c>
      <c r="B12" s="47">
        <f t="shared" ref="B12:B46" si="5">B11+1</f>
        <v>3</v>
      </c>
      <c r="C12" s="12" t="s">
        <v>210</v>
      </c>
      <c r="D12" s="12"/>
      <c r="E12" s="12"/>
      <c r="F12" s="30" t="s">
        <v>238</v>
      </c>
      <c r="G12" s="30">
        <v>3699010</v>
      </c>
      <c r="H12" s="16" t="s">
        <v>101</v>
      </c>
      <c r="I12" s="12" t="s">
        <v>119</v>
      </c>
      <c r="J12" s="16"/>
      <c r="K12" s="16" t="s">
        <v>186</v>
      </c>
      <c r="L12" s="21" t="s">
        <v>180</v>
      </c>
      <c r="M12" s="16" t="s">
        <v>132</v>
      </c>
      <c r="N12" s="21" t="s">
        <v>133</v>
      </c>
      <c r="O12" s="16" t="s">
        <v>235</v>
      </c>
      <c r="P12" s="22">
        <f>2016.919211592-P13</f>
        <v>666.91921159200001</v>
      </c>
      <c r="Q12" s="18">
        <f>P12*1.18</f>
        <v>786.96466967855997</v>
      </c>
      <c r="R12" s="18">
        <f t="shared" si="0"/>
        <v>578.90317279630165</v>
      </c>
      <c r="S12" s="24"/>
      <c r="T12" s="24">
        <v>1.0840000000000001</v>
      </c>
      <c r="U12" s="24">
        <v>1.0509999999999999</v>
      </c>
      <c r="V12" s="24">
        <v>1.0669999999999999</v>
      </c>
      <c r="W12" s="24">
        <v>1.0529999999999999</v>
      </c>
      <c r="X12" s="18">
        <v>0.9</v>
      </c>
      <c r="Y12" s="18">
        <f t="shared" si="1"/>
        <v>666.91921159200001</v>
      </c>
      <c r="Z12" s="18">
        <f t="shared" si="2"/>
        <v>786.96466967855997</v>
      </c>
      <c r="AA12" s="18">
        <f t="shared" si="3"/>
        <v>666.91921159200001</v>
      </c>
      <c r="AB12" s="18">
        <f t="shared" si="4"/>
        <v>786.96466967855997</v>
      </c>
      <c r="AC12" s="18" t="s">
        <v>227</v>
      </c>
      <c r="AD12" s="18" t="s">
        <v>192</v>
      </c>
      <c r="AE12" s="18" t="s">
        <v>285</v>
      </c>
      <c r="AF12" s="18" t="s">
        <v>271</v>
      </c>
      <c r="AG12" s="16" t="s">
        <v>228</v>
      </c>
      <c r="AH12" s="16" t="s">
        <v>274</v>
      </c>
      <c r="AI12" s="18"/>
      <c r="AJ12" s="18"/>
      <c r="AK12" s="18"/>
      <c r="AL12" s="18"/>
      <c r="AM12" s="18"/>
      <c r="AN12" s="18"/>
      <c r="AO12" s="43"/>
      <c r="AP12" s="58" t="s">
        <v>283</v>
      </c>
      <c r="AQ12" s="57" t="s">
        <v>211</v>
      </c>
      <c r="AR12" s="18"/>
      <c r="AS12" s="18" t="s">
        <v>199</v>
      </c>
      <c r="AT12" s="47">
        <v>2014</v>
      </c>
      <c r="AU12" s="47">
        <v>2014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</row>
    <row r="13" spans="1:61" ht="45">
      <c r="A13" s="48" t="s">
        <v>105</v>
      </c>
      <c r="B13" s="47">
        <f t="shared" si="5"/>
        <v>4</v>
      </c>
      <c r="C13" s="12" t="s">
        <v>210</v>
      </c>
      <c r="D13" s="12"/>
      <c r="E13" s="12"/>
      <c r="F13" s="30" t="s">
        <v>238</v>
      </c>
      <c r="G13" s="30">
        <v>2109311</v>
      </c>
      <c r="H13" s="16" t="s">
        <v>101</v>
      </c>
      <c r="I13" s="12" t="s">
        <v>225</v>
      </c>
      <c r="J13" s="16"/>
      <c r="K13" s="16" t="s">
        <v>186</v>
      </c>
      <c r="L13" s="21" t="s">
        <v>180</v>
      </c>
      <c r="M13" s="16" t="s">
        <v>132</v>
      </c>
      <c r="N13" s="21" t="s">
        <v>133</v>
      </c>
      <c r="O13" s="16" t="s">
        <v>235</v>
      </c>
      <c r="P13" s="22">
        <v>1350</v>
      </c>
      <c r="Q13" s="18">
        <f>P13*1.18</f>
        <v>1593</v>
      </c>
      <c r="R13" s="18">
        <f t="shared" si="0"/>
        <v>1171.8350134335549</v>
      </c>
      <c r="S13" s="24"/>
      <c r="T13" s="24">
        <v>1.0840000000000001</v>
      </c>
      <c r="U13" s="24">
        <v>1.0509999999999999</v>
      </c>
      <c r="V13" s="24">
        <v>1.0669999999999999</v>
      </c>
      <c r="W13" s="24">
        <v>1.0529999999999999</v>
      </c>
      <c r="X13" s="18">
        <v>0.9</v>
      </c>
      <c r="Y13" s="18">
        <f t="shared" si="1"/>
        <v>1350</v>
      </c>
      <c r="Z13" s="18">
        <f t="shared" si="2"/>
        <v>1593</v>
      </c>
      <c r="AA13" s="18">
        <f t="shared" si="3"/>
        <v>1350</v>
      </c>
      <c r="AB13" s="18">
        <f t="shared" si="4"/>
        <v>1593</v>
      </c>
      <c r="AC13" s="18" t="s">
        <v>227</v>
      </c>
      <c r="AD13" s="18" t="s">
        <v>192</v>
      </c>
      <c r="AE13" s="18" t="s">
        <v>285</v>
      </c>
      <c r="AF13" s="18" t="s">
        <v>271</v>
      </c>
      <c r="AG13" s="16" t="s">
        <v>228</v>
      </c>
      <c r="AH13" s="16" t="s">
        <v>274</v>
      </c>
      <c r="AI13" s="18"/>
      <c r="AJ13" s="18"/>
      <c r="AK13" s="18"/>
      <c r="AL13" s="18"/>
      <c r="AM13" s="18"/>
      <c r="AN13" s="18" t="s">
        <v>183</v>
      </c>
      <c r="AO13" s="43">
        <f>Q13*1000/(130*1.06)</f>
        <v>11560.232220609578</v>
      </c>
      <c r="AP13" s="58" t="s">
        <v>283</v>
      </c>
      <c r="AQ13" s="57" t="s">
        <v>211</v>
      </c>
      <c r="AR13" s="18"/>
      <c r="AS13" s="18" t="s">
        <v>199</v>
      </c>
      <c r="AT13" s="47">
        <v>2014</v>
      </c>
      <c r="AU13" s="47">
        <v>2014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</row>
    <row r="14" spans="1:61" ht="45">
      <c r="A14" s="48" t="s">
        <v>105</v>
      </c>
      <c r="B14" s="47">
        <f t="shared" si="5"/>
        <v>5</v>
      </c>
      <c r="C14" s="12" t="s">
        <v>210</v>
      </c>
      <c r="D14" s="12"/>
      <c r="E14" s="12"/>
      <c r="F14" s="30" t="s">
        <v>239</v>
      </c>
      <c r="G14" s="30">
        <v>2424830</v>
      </c>
      <c r="H14" s="16" t="s">
        <v>101</v>
      </c>
      <c r="I14" s="12" t="s">
        <v>118</v>
      </c>
      <c r="J14" s="16"/>
      <c r="K14" s="16" t="s">
        <v>186</v>
      </c>
      <c r="L14" s="21" t="s">
        <v>180</v>
      </c>
      <c r="M14" s="16" t="s">
        <v>134</v>
      </c>
      <c r="N14" s="21" t="s">
        <v>135</v>
      </c>
      <c r="O14" s="16" t="s">
        <v>235</v>
      </c>
      <c r="P14" s="18">
        <v>345.24200000000002</v>
      </c>
      <c r="Q14" s="18">
        <f t="shared" ref="Q14" si="6">P14*1.18</f>
        <v>407.38556</v>
      </c>
      <c r="R14" s="18">
        <f t="shared" si="0"/>
        <v>299.67901015394619</v>
      </c>
      <c r="S14" s="24"/>
      <c r="T14" s="24">
        <v>1.0840000000000001</v>
      </c>
      <c r="U14" s="24">
        <v>1.0509999999999999</v>
      </c>
      <c r="V14" s="24">
        <v>1.0669999999999999</v>
      </c>
      <c r="W14" s="24">
        <v>1.0529999999999999</v>
      </c>
      <c r="X14" s="18">
        <v>0.9</v>
      </c>
      <c r="Y14" s="18">
        <f t="shared" si="1"/>
        <v>345.24200000000002</v>
      </c>
      <c r="Z14" s="18">
        <f t="shared" si="2"/>
        <v>407.38556</v>
      </c>
      <c r="AA14" s="18">
        <f t="shared" si="3"/>
        <v>345.24200000000002</v>
      </c>
      <c r="AB14" s="18">
        <f t="shared" si="4"/>
        <v>407.38556</v>
      </c>
      <c r="AC14" s="18" t="s">
        <v>227</v>
      </c>
      <c r="AD14" s="18" t="s">
        <v>192</v>
      </c>
      <c r="AE14" s="18" t="s">
        <v>285</v>
      </c>
      <c r="AF14" s="18" t="s">
        <v>271</v>
      </c>
      <c r="AG14" s="16" t="s">
        <v>228</v>
      </c>
      <c r="AH14" s="16" t="s">
        <v>274</v>
      </c>
      <c r="AI14" s="18"/>
      <c r="AJ14" s="18"/>
      <c r="AK14" s="18"/>
      <c r="AL14" s="18"/>
      <c r="AM14" s="18"/>
      <c r="AN14" s="18"/>
      <c r="AO14" s="23"/>
      <c r="AP14" s="58" t="s">
        <v>283</v>
      </c>
      <c r="AQ14" s="57" t="s">
        <v>211</v>
      </c>
      <c r="AR14" s="18"/>
      <c r="AS14" s="18" t="s">
        <v>199</v>
      </c>
      <c r="AT14" s="47">
        <v>2014</v>
      </c>
      <c r="AU14" s="47">
        <v>2014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</row>
    <row r="15" spans="1:61" ht="45">
      <c r="A15" s="48" t="s">
        <v>103</v>
      </c>
      <c r="B15" s="47">
        <f t="shared" si="5"/>
        <v>6</v>
      </c>
      <c r="C15" s="12" t="s">
        <v>210</v>
      </c>
      <c r="D15" s="12"/>
      <c r="E15" s="12"/>
      <c r="F15" s="30" t="s">
        <v>240</v>
      </c>
      <c r="G15" s="30">
        <v>5020510</v>
      </c>
      <c r="H15" s="16" t="s">
        <v>101</v>
      </c>
      <c r="I15" s="12" t="s">
        <v>106</v>
      </c>
      <c r="J15" s="16"/>
      <c r="K15" s="16" t="s">
        <v>187</v>
      </c>
      <c r="L15" s="21" t="s">
        <v>180</v>
      </c>
      <c r="M15" s="16" t="s">
        <v>136</v>
      </c>
      <c r="N15" s="21" t="s">
        <v>137</v>
      </c>
      <c r="O15" s="16" t="s">
        <v>235</v>
      </c>
      <c r="P15" s="18">
        <v>1864</v>
      </c>
      <c r="Q15" s="18">
        <f>P15*1.18</f>
        <v>2199.52</v>
      </c>
      <c r="R15" s="18">
        <f t="shared" si="0"/>
        <v>1618.0003444741826</v>
      </c>
      <c r="S15" s="24"/>
      <c r="T15" s="24">
        <v>1.0840000000000001</v>
      </c>
      <c r="U15" s="24">
        <v>1.0509999999999999</v>
      </c>
      <c r="V15" s="24">
        <v>1.0669999999999999</v>
      </c>
      <c r="W15" s="24">
        <v>1.0529999999999999</v>
      </c>
      <c r="X15" s="18">
        <v>0.9</v>
      </c>
      <c r="Y15" s="18">
        <f t="shared" si="1"/>
        <v>1864.0000000000002</v>
      </c>
      <c r="Z15" s="18">
        <f t="shared" si="2"/>
        <v>2199.52</v>
      </c>
      <c r="AA15" s="18">
        <f t="shared" si="3"/>
        <v>1864.0000000000002</v>
      </c>
      <c r="AB15" s="18">
        <f t="shared" si="4"/>
        <v>2199.52</v>
      </c>
      <c r="AC15" s="18" t="s">
        <v>226</v>
      </c>
      <c r="AD15" s="18" t="s">
        <v>192</v>
      </c>
      <c r="AE15" s="18" t="s">
        <v>285</v>
      </c>
      <c r="AF15" s="18" t="s">
        <v>271</v>
      </c>
      <c r="AG15" s="16" t="s">
        <v>228</v>
      </c>
      <c r="AH15" s="16" t="s">
        <v>274</v>
      </c>
      <c r="AI15" s="18"/>
      <c r="AJ15" s="18"/>
      <c r="AK15" s="18"/>
      <c r="AL15" s="18"/>
      <c r="AM15" s="18"/>
      <c r="AN15" s="18"/>
      <c r="AO15" s="23"/>
      <c r="AP15" s="58" t="s">
        <v>283</v>
      </c>
      <c r="AQ15" s="57" t="s">
        <v>211</v>
      </c>
      <c r="AR15" s="18"/>
      <c r="AS15" s="18" t="s">
        <v>199</v>
      </c>
      <c r="AT15" s="47">
        <v>2014</v>
      </c>
      <c r="AU15" s="47">
        <v>2014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</row>
    <row r="16" spans="1:61" ht="45">
      <c r="A16" s="48" t="s">
        <v>104</v>
      </c>
      <c r="B16" s="47">
        <f t="shared" si="5"/>
        <v>7</v>
      </c>
      <c r="C16" s="12" t="s">
        <v>210</v>
      </c>
      <c r="D16" s="12"/>
      <c r="E16" s="12"/>
      <c r="F16" s="30" t="s">
        <v>241</v>
      </c>
      <c r="G16" s="30">
        <v>7250030</v>
      </c>
      <c r="H16" s="16" t="s">
        <v>101</v>
      </c>
      <c r="I16" s="12" t="s">
        <v>107</v>
      </c>
      <c r="J16" s="16"/>
      <c r="K16" s="16" t="s">
        <v>187</v>
      </c>
      <c r="L16" s="21" t="s">
        <v>180</v>
      </c>
      <c r="M16" s="16" t="s">
        <v>138</v>
      </c>
      <c r="N16" s="21" t="s">
        <v>139</v>
      </c>
      <c r="O16" s="16" t="s">
        <v>235</v>
      </c>
      <c r="P16" s="18">
        <v>1000</v>
      </c>
      <c r="Q16" s="18">
        <f>P16*1.18</f>
        <v>1180</v>
      </c>
      <c r="R16" s="18">
        <f t="shared" si="0"/>
        <v>868.02593587670731</v>
      </c>
      <c r="S16" s="24"/>
      <c r="T16" s="24">
        <v>1.0840000000000001</v>
      </c>
      <c r="U16" s="24">
        <v>1.0509999999999999</v>
      </c>
      <c r="V16" s="24">
        <v>1.0669999999999999</v>
      </c>
      <c r="W16" s="24">
        <v>1.0529999999999999</v>
      </c>
      <c r="X16" s="18">
        <v>0.9</v>
      </c>
      <c r="Y16" s="18">
        <f t="shared" si="1"/>
        <v>1000</v>
      </c>
      <c r="Z16" s="18">
        <f t="shared" si="2"/>
        <v>1180</v>
      </c>
      <c r="AA16" s="18">
        <f t="shared" si="3"/>
        <v>1000</v>
      </c>
      <c r="AB16" s="18">
        <f t="shared" si="4"/>
        <v>1180</v>
      </c>
      <c r="AC16" s="18" t="s">
        <v>226</v>
      </c>
      <c r="AD16" s="18" t="s">
        <v>192</v>
      </c>
      <c r="AE16" s="18" t="s">
        <v>285</v>
      </c>
      <c r="AF16" s="18" t="s">
        <v>271</v>
      </c>
      <c r="AG16" s="16" t="s">
        <v>229</v>
      </c>
      <c r="AH16" s="16" t="s">
        <v>275</v>
      </c>
      <c r="AI16" s="18"/>
      <c r="AJ16" s="18"/>
      <c r="AK16" s="18"/>
      <c r="AL16" s="18"/>
      <c r="AM16" s="18"/>
      <c r="AN16" s="18"/>
      <c r="AO16" s="23"/>
      <c r="AP16" s="58" t="s">
        <v>283</v>
      </c>
      <c r="AQ16" s="57" t="s">
        <v>211</v>
      </c>
      <c r="AR16" s="18"/>
      <c r="AS16" s="18" t="s">
        <v>199</v>
      </c>
      <c r="AT16" s="47">
        <v>2014</v>
      </c>
      <c r="AU16" s="47">
        <v>2014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</row>
    <row r="17" spans="1:61" ht="45">
      <c r="A17" s="48" t="s">
        <v>104</v>
      </c>
      <c r="B17" s="47">
        <f t="shared" si="5"/>
        <v>8</v>
      </c>
      <c r="C17" s="12" t="s">
        <v>210</v>
      </c>
      <c r="D17" s="12"/>
      <c r="E17" s="12"/>
      <c r="F17" s="16" t="s">
        <v>242</v>
      </c>
      <c r="G17" s="30">
        <v>3020365</v>
      </c>
      <c r="H17" s="16" t="s">
        <v>101</v>
      </c>
      <c r="I17" s="12" t="s">
        <v>111</v>
      </c>
      <c r="J17" s="16"/>
      <c r="K17" s="16" t="s">
        <v>186</v>
      </c>
      <c r="L17" s="21" t="s">
        <v>180</v>
      </c>
      <c r="M17" s="16" t="s">
        <v>126</v>
      </c>
      <c r="N17" s="21" t="s">
        <v>127</v>
      </c>
      <c r="O17" s="16" t="s">
        <v>235</v>
      </c>
      <c r="P17" s="18">
        <v>1760</v>
      </c>
      <c r="Q17" s="18">
        <f>P17*1.18</f>
        <v>2076.7999999999997</v>
      </c>
      <c r="R17" s="18">
        <f t="shared" si="0"/>
        <v>1527.7256471430048</v>
      </c>
      <c r="S17" s="24"/>
      <c r="T17" s="24">
        <v>1.0840000000000001</v>
      </c>
      <c r="U17" s="24">
        <v>1.0509999999999999</v>
      </c>
      <c r="V17" s="24">
        <v>1.0669999999999999</v>
      </c>
      <c r="W17" s="24">
        <v>1.0529999999999999</v>
      </c>
      <c r="X17" s="18">
        <v>0.9</v>
      </c>
      <c r="Y17" s="18">
        <f t="shared" si="1"/>
        <v>1760</v>
      </c>
      <c r="Z17" s="18">
        <f t="shared" si="2"/>
        <v>2076.7999999999997</v>
      </c>
      <c r="AA17" s="18">
        <f t="shared" si="3"/>
        <v>1760</v>
      </c>
      <c r="AB17" s="18">
        <f t="shared" si="4"/>
        <v>2076.7999999999997</v>
      </c>
      <c r="AC17" s="18" t="s">
        <v>227</v>
      </c>
      <c r="AD17" s="18" t="s">
        <v>192</v>
      </c>
      <c r="AE17" s="18" t="s">
        <v>285</v>
      </c>
      <c r="AF17" s="18" t="s">
        <v>271</v>
      </c>
      <c r="AG17" s="16" t="s">
        <v>229</v>
      </c>
      <c r="AH17" s="16" t="s">
        <v>275</v>
      </c>
      <c r="AI17" s="18"/>
      <c r="AJ17" s="18"/>
      <c r="AK17" s="18"/>
      <c r="AL17" s="18"/>
      <c r="AM17" s="18"/>
      <c r="AN17" s="18"/>
      <c r="AO17" s="23"/>
      <c r="AP17" s="58" t="s">
        <v>283</v>
      </c>
      <c r="AQ17" s="57" t="s">
        <v>211</v>
      </c>
      <c r="AR17" s="18"/>
      <c r="AS17" s="18" t="s">
        <v>199</v>
      </c>
      <c r="AT17" s="47">
        <v>2014</v>
      </c>
      <c r="AU17" s="47">
        <v>2014</v>
      </c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</row>
    <row r="18" spans="1:61" ht="45">
      <c r="A18" s="48" t="s">
        <v>103</v>
      </c>
      <c r="B18" s="47">
        <f t="shared" si="5"/>
        <v>9</v>
      </c>
      <c r="C18" s="12" t="s">
        <v>210</v>
      </c>
      <c r="D18" s="12"/>
      <c r="E18" s="12"/>
      <c r="F18" s="30">
        <v>45</v>
      </c>
      <c r="G18" s="30">
        <v>4520519</v>
      </c>
      <c r="H18" s="16" t="s">
        <v>101</v>
      </c>
      <c r="I18" s="12" t="s">
        <v>169</v>
      </c>
      <c r="J18" s="16"/>
      <c r="K18" s="16" t="s">
        <v>187</v>
      </c>
      <c r="L18" s="21" t="s">
        <v>180</v>
      </c>
      <c r="M18" s="16" t="s">
        <v>140</v>
      </c>
      <c r="N18" s="21" t="s">
        <v>141</v>
      </c>
      <c r="O18" s="16" t="s">
        <v>235</v>
      </c>
      <c r="P18" s="22">
        <v>2500</v>
      </c>
      <c r="Q18" s="18">
        <f t="shared" ref="Q18:Q46" si="7">P18*1.18</f>
        <v>2950</v>
      </c>
      <c r="R18" s="18">
        <f t="shared" si="0"/>
        <v>2170.0648396917686</v>
      </c>
      <c r="S18" s="24"/>
      <c r="T18" s="24">
        <v>1.0840000000000001</v>
      </c>
      <c r="U18" s="24">
        <v>1.0509999999999999</v>
      </c>
      <c r="V18" s="24">
        <v>1.0669999999999999</v>
      </c>
      <c r="W18" s="24">
        <v>1.0529999999999999</v>
      </c>
      <c r="X18" s="18">
        <v>0.9</v>
      </c>
      <c r="Y18" s="18">
        <f t="shared" si="1"/>
        <v>2500.0000000000005</v>
      </c>
      <c r="Z18" s="18">
        <f t="shared" si="2"/>
        <v>2950.0000000000005</v>
      </c>
      <c r="AA18" s="18">
        <f t="shared" si="3"/>
        <v>2500.0000000000005</v>
      </c>
      <c r="AB18" s="18">
        <f t="shared" si="4"/>
        <v>2950.0000000000005</v>
      </c>
      <c r="AC18" s="18" t="s">
        <v>226</v>
      </c>
      <c r="AD18" s="18" t="s">
        <v>192</v>
      </c>
      <c r="AE18" s="18" t="s">
        <v>285</v>
      </c>
      <c r="AF18" s="18" t="s">
        <v>271</v>
      </c>
      <c r="AG18" s="16" t="s">
        <v>231</v>
      </c>
      <c r="AH18" s="16" t="s">
        <v>276</v>
      </c>
      <c r="AI18" s="18"/>
      <c r="AJ18" s="18"/>
      <c r="AK18" s="18"/>
      <c r="AL18" s="18"/>
      <c r="AM18" s="18"/>
      <c r="AN18" s="18"/>
      <c r="AO18" s="23"/>
      <c r="AP18" s="58" t="s">
        <v>283</v>
      </c>
      <c r="AQ18" s="57" t="s">
        <v>211</v>
      </c>
      <c r="AR18" s="18"/>
      <c r="AS18" s="18" t="s">
        <v>199</v>
      </c>
      <c r="AT18" s="47">
        <v>2014</v>
      </c>
      <c r="AU18" s="47">
        <v>2014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</row>
    <row r="19" spans="1:61" ht="45">
      <c r="A19" s="48" t="s">
        <v>103</v>
      </c>
      <c r="B19" s="47">
        <f t="shared" si="5"/>
        <v>10</v>
      </c>
      <c r="C19" s="12" t="s">
        <v>210</v>
      </c>
      <c r="D19" s="12"/>
      <c r="E19" s="12"/>
      <c r="F19" s="30">
        <v>45</v>
      </c>
      <c r="G19" s="30">
        <v>4520519</v>
      </c>
      <c r="H19" s="16" t="s">
        <v>101</v>
      </c>
      <c r="I19" s="12" t="s">
        <v>170</v>
      </c>
      <c r="J19" s="16"/>
      <c r="K19" s="16" t="s">
        <v>187</v>
      </c>
      <c r="L19" s="21" t="s">
        <v>180</v>
      </c>
      <c r="M19" s="16" t="s">
        <v>140</v>
      </c>
      <c r="N19" s="21" t="s">
        <v>141</v>
      </c>
      <c r="O19" s="16" t="s">
        <v>235</v>
      </c>
      <c r="P19" s="22">
        <v>2000</v>
      </c>
      <c r="Q19" s="18">
        <f t="shared" si="7"/>
        <v>2360</v>
      </c>
      <c r="R19" s="18">
        <f t="shared" si="0"/>
        <v>1736.0518717534146</v>
      </c>
      <c r="S19" s="24"/>
      <c r="T19" s="24">
        <v>1.0840000000000001</v>
      </c>
      <c r="U19" s="24">
        <v>1.0509999999999999</v>
      </c>
      <c r="V19" s="24">
        <v>1.0669999999999999</v>
      </c>
      <c r="W19" s="24">
        <v>1.0529999999999999</v>
      </c>
      <c r="X19" s="18">
        <v>0.9</v>
      </c>
      <c r="Y19" s="18">
        <f t="shared" si="1"/>
        <v>2000</v>
      </c>
      <c r="Z19" s="18">
        <f t="shared" si="2"/>
        <v>2360</v>
      </c>
      <c r="AA19" s="18">
        <f t="shared" si="3"/>
        <v>2000</v>
      </c>
      <c r="AB19" s="18">
        <f t="shared" si="4"/>
        <v>2360</v>
      </c>
      <c r="AC19" s="18" t="s">
        <v>226</v>
      </c>
      <c r="AD19" s="18" t="s">
        <v>192</v>
      </c>
      <c r="AE19" s="18" t="s">
        <v>285</v>
      </c>
      <c r="AF19" s="18" t="s">
        <v>271</v>
      </c>
      <c r="AG19" s="16" t="s">
        <v>231</v>
      </c>
      <c r="AH19" s="16" t="s">
        <v>276</v>
      </c>
      <c r="AI19" s="18"/>
      <c r="AJ19" s="18"/>
      <c r="AK19" s="18"/>
      <c r="AL19" s="18"/>
      <c r="AM19" s="18"/>
      <c r="AN19" s="18"/>
      <c r="AO19" s="23"/>
      <c r="AP19" s="58" t="s">
        <v>283</v>
      </c>
      <c r="AQ19" s="57" t="s">
        <v>211</v>
      </c>
      <c r="AR19" s="18"/>
      <c r="AS19" s="18" t="s">
        <v>199</v>
      </c>
      <c r="AT19" s="47">
        <v>2014</v>
      </c>
      <c r="AU19" s="47">
        <v>2014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</row>
    <row r="20" spans="1:61" ht="15" customHeight="1">
      <c r="A20" s="48" t="s">
        <v>105</v>
      </c>
      <c r="B20" s="47">
        <f t="shared" si="5"/>
        <v>11</v>
      </c>
      <c r="C20" s="12" t="s">
        <v>210</v>
      </c>
      <c r="D20" s="12"/>
      <c r="E20" s="12"/>
      <c r="F20" s="16" t="s">
        <v>243</v>
      </c>
      <c r="G20" s="16" t="s">
        <v>244</v>
      </c>
      <c r="H20" s="16" t="s">
        <v>101</v>
      </c>
      <c r="I20" s="52" t="s">
        <v>110</v>
      </c>
      <c r="J20" s="53"/>
      <c r="K20" s="53" t="s">
        <v>187</v>
      </c>
      <c r="L20" s="54" t="s">
        <v>180</v>
      </c>
      <c r="M20" s="53" t="s">
        <v>151</v>
      </c>
      <c r="N20" s="54" t="s">
        <v>152</v>
      </c>
      <c r="O20" s="53" t="s">
        <v>235</v>
      </c>
      <c r="P20" s="55">
        <v>180</v>
      </c>
      <c r="Q20" s="55">
        <f t="shared" ref="Q20" si="8">P20</f>
        <v>180</v>
      </c>
      <c r="R20" s="18">
        <f t="shared" si="0"/>
        <v>156.24466845780731</v>
      </c>
      <c r="S20" s="24"/>
      <c r="T20" s="24">
        <v>1.0840000000000001</v>
      </c>
      <c r="U20" s="24">
        <v>1.0509999999999999</v>
      </c>
      <c r="V20" s="24">
        <v>1.0669999999999999</v>
      </c>
      <c r="W20" s="24">
        <v>1.0529999999999999</v>
      </c>
      <c r="X20" s="18">
        <v>0.9</v>
      </c>
      <c r="Y20" s="18">
        <f t="shared" si="1"/>
        <v>179.99999999999997</v>
      </c>
      <c r="Z20" s="18">
        <f t="shared" ref="Z20" si="9">Y20</f>
        <v>179.99999999999997</v>
      </c>
      <c r="AA20" s="18">
        <f t="shared" si="3"/>
        <v>179.99999999999997</v>
      </c>
      <c r="AB20" s="18">
        <f t="shared" si="4"/>
        <v>179.99999999999997</v>
      </c>
      <c r="AC20" s="18" t="s">
        <v>226</v>
      </c>
      <c r="AD20" s="18" t="s">
        <v>192</v>
      </c>
      <c r="AE20" s="18" t="s">
        <v>285</v>
      </c>
      <c r="AF20" s="18" t="s">
        <v>271</v>
      </c>
      <c r="AG20" s="16" t="s">
        <v>232</v>
      </c>
      <c r="AH20" s="16" t="s">
        <v>277</v>
      </c>
      <c r="AI20" s="18"/>
      <c r="AJ20" s="18"/>
      <c r="AK20" s="18"/>
      <c r="AL20" s="18"/>
      <c r="AM20" s="18"/>
      <c r="AN20" s="18"/>
      <c r="AO20" s="23"/>
      <c r="AP20" s="58" t="s">
        <v>283</v>
      </c>
      <c r="AQ20" s="57" t="s">
        <v>211</v>
      </c>
      <c r="AR20" s="18"/>
      <c r="AS20" s="18" t="s">
        <v>198</v>
      </c>
      <c r="AT20" s="47">
        <v>2014</v>
      </c>
      <c r="AU20" s="47">
        <v>2014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</row>
    <row r="21" spans="1:61" ht="45">
      <c r="A21" s="48" t="s">
        <v>104</v>
      </c>
      <c r="B21" s="47">
        <f t="shared" si="5"/>
        <v>12</v>
      </c>
      <c r="C21" s="12" t="s">
        <v>210</v>
      </c>
      <c r="D21" s="12"/>
      <c r="E21" s="12"/>
      <c r="F21" s="30" t="s">
        <v>245</v>
      </c>
      <c r="G21" s="30">
        <v>3020000</v>
      </c>
      <c r="H21" s="16" t="s">
        <v>101</v>
      </c>
      <c r="I21" s="49" t="s">
        <v>201</v>
      </c>
      <c r="J21" s="16"/>
      <c r="K21" s="16" t="s">
        <v>186</v>
      </c>
      <c r="L21" s="21" t="s">
        <v>180</v>
      </c>
      <c r="M21" s="16" t="s">
        <v>124</v>
      </c>
      <c r="N21" s="21" t="s">
        <v>125</v>
      </c>
      <c r="O21" s="16" t="s">
        <v>235</v>
      </c>
      <c r="P21" s="18">
        <f>2000-P22</f>
        <v>900</v>
      </c>
      <c r="Q21" s="18">
        <f t="shared" si="7"/>
        <v>1062</v>
      </c>
      <c r="R21" s="18">
        <f t="shared" si="0"/>
        <v>781.22334228903651</v>
      </c>
      <c r="S21" s="24"/>
      <c r="T21" s="24">
        <v>1.0840000000000001</v>
      </c>
      <c r="U21" s="24">
        <v>1.0509999999999999</v>
      </c>
      <c r="V21" s="24">
        <v>1.0669999999999999</v>
      </c>
      <c r="W21" s="24">
        <v>1.0529999999999999</v>
      </c>
      <c r="X21" s="18">
        <v>0.9</v>
      </c>
      <c r="Y21" s="18">
        <f t="shared" si="1"/>
        <v>899.99999999999989</v>
      </c>
      <c r="Z21" s="18">
        <f t="shared" si="2"/>
        <v>1061.9999999999998</v>
      </c>
      <c r="AA21" s="18">
        <f t="shared" si="3"/>
        <v>899.99999999999989</v>
      </c>
      <c r="AB21" s="18">
        <f t="shared" si="4"/>
        <v>1061.9999999999998</v>
      </c>
      <c r="AC21" s="18" t="s">
        <v>227</v>
      </c>
      <c r="AD21" s="18" t="s">
        <v>192</v>
      </c>
      <c r="AE21" s="18" t="s">
        <v>285</v>
      </c>
      <c r="AF21" s="18" t="s">
        <v>271</v>
      </c>
      <c r="AG21" s="16" t="s">
        <v>229</v>
      </c>
      <c r="AH21" s="16" t="s">
        <v>275</v>
      </c>
      <c r="AI21" s="18"/>
      <c r="AJ21" s="18"/>
      <c r="AK21" s="18"/>
      <c r="AL21" s="18"/>
      <c r="AM21" s="18"/>
      <c r="AN21" s="18"/>
      <c r="AO21" s="23"/>
      <c r="AP21" s="58" t="s">
        <v>283</v>
      </c>
      <c r="AQ21" s="57" t="s">
        <v>211</v>
      </c>
      <c r="AR21" s="18"/>
      <c r="AS21" s="18" t="s">
        <v>199</v>
      </c>
      <c r="AT21" s="47">
        <v>2014</v>
      </c>
      <c r="AU21" s="47">
        <v>2014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</row>
    <row r="22" spans="1:61" ht="45">
      <c r="A22" s="48" t="s">
        <v>104</v>
      </c>
      <c r="B22" s="47">
        <f t="shared" si="5"/>
        <v>13</v>
      </c>
      <c r="C22" s="12" t="s">
        <v>210</v>
      </c>
      <c r="D22" s="12"/>
      <c r="E22" s="12"/>
      <c r="F22" s="30" t="s">
        <v>245</v>
      </c>
      <c r="G22" s="30">
        <v>3020000</v>
      </c>
      <c r="H22" s="16" t="s">
        <v>101</v>
      </c>
      <c r="I22" s="49" t="s">
        <v>200</v>
      </c>
      <c r="J22" s="16"/>
      <c r="K22" s="16" t="s">
        <v>186</v>
      </c>
      <c r="L22" s="21" t="s">
        <v>180</v>
      </c>
      <c r="M22" s="16" t="s">
        <v>124</v>
      </c>
      <c r="N22" s="21" t="s">
        <v>125</v>
      </c>
      <c r="O22" s="16" t="s">
        <v>235</v>
      </c>
      <c r="P22" s="18">
        <v>1100</v>
      </c>
      <c r="Q22" s="18">
        <f t="shared" si="7"/>
        <v>1298</v>
      </c>
      <c r="R22" s="18">
        <f t="shared" ref="R22" si="10">P22/(T22*U22*V22*W22)/X22</f>
        <v>954.82852946437811</v>
      </c>
      <c r="S22" s="24"/>
      <c r="T22" s="24">
        <v>1.0840000000000001</v>
      </c>
      <c r="U22" s="24">
        <v>1.0509999999999999</v>
      </c>
      <c r="V22" s="24">
        <v>1.0669999999999999</v>
      </c>
      <c r="W22" s="24">
        <v>1.0529999999999999</v>
      </c>
      <c r="X22" s="18">
        <v>0.9</v>
      </c>
      <c r="Y22" s="18">
        <f t="shared" ref="Y22" si="11">R22*(T22*U22*V22*W22)*X22</f>
        <v>1100</v>
      </c>
      <c r="Z22" s="18">
        <f t="shared" si="2"/>
        <v>1298</v>
      </c>
      <c r="AA22" s="18">
        <f t="shared" ref="AA22" si="12">Y22</f>
        <v>1100</v>
      </c>
      <c r="AB22" s="18">
        <f t="shared" ref="AB22" si="13">Z22</f>
        <v>1298</v>
      </c>
      <c r="AC22" s="18" t="s">
        <v>227</v>
      </c>
      <c r="AD22" s="18" t="s">
        <v>192</v>
      </c>
      <c r="AE22" s="18" t="s">
        <v>285</v>
      </c>
      <c r="AF22" s="18" t="s">
        <v>271</v>
      </c>
      <c r="AG22" s="16" t="s">
        <v>233</v>
      </c>
      <c r="AH22" s="16" t="s">
        <v>278</v>
      </c>
      <c r="AI22" s="18"/>
      <c r="AJ22" s="18"/>
      <c r="AK22" s="18"/>
      <c r="AL22" s="18"/>
      <c r="AM22" s="18"/>
      <c r="AN22" s="18"/>
      <c r="AO22" s="23"/>
      <c r="AP22" s="58" t="s">
        <v>283</v>
      </c>
      <c r="AQ22" s="57" t="s">
        <v>211</v>
      </c>
      <c r="AR22" s="18"/>
      <c r="AS22" s="18" t="s">
        <v>202</v>
      </c>
      <c r="AT22" s="47">
        <v>2014</v>
      </c>
      <c r="AU22" s="47">
        <v>2014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</row>
    <row r="23" spans="1:61" ht="45">
      <c r="A23" s="48" t="s">
        <v>105</v>
      </c>
      <c r="B23" s="47">
        <f t="shared" si="5"/>
        <v>14</v>
      </c>
      <c r="C23" s="12" t="s">
        <v>210</v>
      </c>
      <c r="D23" s="12"/>
      <c r="E23" s="12"/>
      <c r="F23" s="16" t="s">
        <v>246</v>
      </c>
      <c r="G23" s="16" t="s">
        <v>247</v>
      </c>
      <c r="H23" s="16" t="s">
        <v>101</v>
      </c>
      <c r="I23" s="12" t="s">
        <v>113</v>
      </c>
      <c r="J23" s="16"/>
      <c r="K23" s="16" t="s">
        <v>186</v>
      </c>
      <c r="L23" s="21" t="s">
        <v>180</v>
      </c>
      <c r="M23" s="16" t="s">
        <v>128</v>
      </c>
      <c r="N23" s="21" t="s">
        <v>129</v>
      </c>
      <c r="O23" s="16" t="s">
        <v>235</v>
      </c>
      <c r="P23" s="18">
        <f>1600-P24</f>
        <v>700</v>
      </c>
      <c r="Q23" s="18">
        <f t="shared" si="7"/>
        <v>826</v>
      </c>
      <c r="R23" s="18">
        <f t="shared" si="0"/>
        <v>607.61815511369514</v>
      </c>
      <c r="S23" s="24"/>
      <c r="T23" s="24">
        <v>1.0840000000000001</v>
      </c>
      <c r="U23" s="24">
        <v>1.0509999999999999</v>
      </c>
      <c r="V23" s="24">
        <v>1.0669999999999999</v>
      </c>
      <c r="W23" s="24">
        <v>1.0529999999999999</v>
      </c>
      <c r="X23" s="18">
        <v>0.9</v>
      </c>
      <c r="Y23" s="18">
        <f t="shared" si="1"/>
        <v>700</v>
      </c>
      <c r="Z23" s="18">
        <f t="shared" si="2"/>
        <v>826</v>
      </c>
      <c r="AA23" s="18">
        <f t="shared" si="3"/>
        <v>700</v>
      </c>
      <c r="AB23" s="18">
        <f t="shared" si="4"/>
        <v>826</v>
      </c>
      <c r="AC23" s="18" t="s">
        <v>227</v>
      </c>
      <c r="AD23" s="18" t="s">
        <v>192</v>
      </c>
      <c r="AE23" s="18" t="s">
        <v>285</v>
      </c>
      <c r="AF23" s="18" t="s">
        <v>271</v>
      </c>
      <c r="AG23" s="16" t="s">
        <v>234</v>
      </c>
      <c r="AH23" s="16" t="s">
        <v>279</v>
      </c>
      <c r="AI23" s="18"/>
      <c r="AJ23" s="18"/>
      <c r="AK23" s="18"/>
      <c r="AL23" s="18"/>
      <c r="AM23" s="18"/>
      <c r="AN23" s="18"/>
      <c r="AO23" s="23"/>
      <c r="AP23" s="58" t="s">
        <v>283</v>
      </c>
      <c r="AQ23" s="57" t="s">
        <v>211</v>
      </c>
      <c r="AR23" s="18"/>
      <c r="AS23" s="18" t="s">
        <v>199</v>
      </c>
      <c r="AT23" s="47">
        <v>2014</v>
      </c>
      <c r="AU23" s="47">
        <v>2014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</row>
    <row r="24" spans="1:61" ht="45">
      <c r="A24" s="48" t="s">
        <v>105</v>
      </c>
      <c r="B24" s="47">
        <f t="shared" si="5"/>
        <v>15</v>
      </c>
      <c r="C24" s="12" t="s">
        <v>210</v>
      </c>
      <c r="D24" s="12"/>
      <c r="E24" s="12"/>
      <c r="F24" s="16" t="s">
        <v>246</v>
      </c>
      <c r="G24" s="16" t="s">
        <v>247</v>
      </c>
      <c r="H24" s="16" t="s">
        <v>101</v>
      </c>
      <c r="I24" s="12" t="s">
        <v>203</v>
      </c>
      <c r="J24" s="16"/>
      <c r="K24" s="16" t="s">
        <v>186</v>
      </c>
      <c r="L24" s="21" t="s">
        <v>180</v>
      </c>
      <c r="M24" s="16" t="s">
        <v>128</v>
      </c>
      <c r="N24" s="21" t="s">
        <v>129</v>
      </c>
      <c r="O24" s="16" t="s">
        <v>235</v>
      </c>
      <c r="P24" s="18">
        <v>900</v>
      </c>
      <c r="Q24" s="18">
        <f t="shared" si="7"/>
        <v>1062</v>
      </c>
      <c r="R24" s="18">
        <f t="shared" ref="R24" si="14">P24/(T24*U24*V24*W24)/X24</f>
        <v>781.22334228903651</v>
      </c>
      <c r="S24" s="24"/>
      <c r="T24" s="24">
        <v>1.0840000000000001</v>
      </c>
      <c r="U24" s="24">
        <v>1.0509999999999999</v>
      </c>
      <c r="V24" s="24">
        <v>1.0669999999999999</v>
      </c>
      <c r="W24" s="24">
        <v>1.0529999999999999</v>
      </c>
      <c r="X24" s="18">
        <v>0.9</v>
      </c>
      <c r="Y24" s="18">
        <f t="shared" ref="Y24" si="15">R24*(T24*U24*V24*W24)*X24</f>
        <v>899.99999999999989</v>
      </c>
      <c r="Z24" s="18">
        <f t="shared" si="2"/>
        <v>1061.9999999999998</v>
      </c>
      <c r="AA24" s="18">
        <f t="shared" ref="AA24" si="16">Y24</f>
        <v>899.99999999999989</v>
      </c>
      <c r="AB24" s="18">
        <f t="shared" ref="AB24" si="17">Z24</f>
        <v>1061.9999999999998</v>
      </c>
      <c r="AC24" s="18" t="s">
        <v>227</v>
      </c>
      <c r="AD24" s="18" t="s">
        <v>192</v>
      </c>
      <c r="AE24" s="18" t="s">
        <v>285</v>
      </c>
      <c r="AF24" s="18" t="s">
        <v>271</v>
      </c>
      <c r="AG24" s="16" t="s">
        <v>233</v>
      </c>
      <c r="AH24" s="16" t="s">
        <v>278</v>
      </c>
      <c r="AI24" s="18"/>
      <c r="AJ24" s="18"/>
      <c r="AK24" s="18"/>
      <c r="AL24" s="18"/>
      <c r="AM24" s="18"/>
      <c r="AN24" s="18"/>
      <c r="AO24" s="23"/>
      <c r="AP24" s="58" t="s">
        <v>283</v>
      </c>
      <c r="AQ24" s="57" t="s">
        <v>211</v>
      </c>
      <c r="AR24" s="18"/>
      <c r="AS24" s="18" t="s">
        <v>202</v>
      </c>
      <c r="AT24" s="47">
        <v>2014</v>
      </c>
      <c r="AU24" s="47">
        <v>2014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</row>
    <row r="25" spans="1:61" ht="45">
      <c r="A25" s="48" t="s">
        <v>105</v>
      </c>
      <c r="B25" s="47">
        <f t="shared" si="5"/>
        <v>16</v>
      </c>
      <c r="C25" s="12" t="s">
        <v>210</v>
      </c>
      <c r="D25" s="12"/>
      <c r="E25" s="12"/>
      <c r="F25" s="16" t="s">
        <v>249</v>
      </c>
      <c r="G25" s="16" t="s">
        <v>248</v>
      </c>
      <c r="H25" s="16" t="s">
        <v>101</v>
      </c>
      <c r="I25" s="12" t="s">
        <v>114</v>
      </c>
      <c r="J25" s="16"/>
      <c r="K25" s="16" t="s">
        <v>186</v>
      </c>
      <c r="L25" s="21" t="s">
        <v>180</v>
      </c>
      <c r="M25" s="16" t="s">
        <v>130</v>
      </c>
      <c r="N25" s="21" t="s">
        <v>131</v>
      </c>
      <c r="O25" s="16" t="s">
        <v>235</v>
      </c>
      <c r="P25" s="18">
        <f>400-P26</f>
        <v>200</v>
      </c>
      <c r="Q25" s="18">
        <f t="shared" si="7"/>
        <v>236</v>
      </c>
      <c r="R25" s="18">
        <f t="shared" si="0"/>
        <v>173.60518717534148</v>
      </c>
      <c r="S25" s="24"/>
      <c r="T25" s="24">
        <v>1.0840000000000001</v>
      </c>
      <c r="U25" s="24">
        <v>1.0509999999999999</v>
      </c>
      <c r="V25" s="24">
        <v>1.0669999999999999</v>
      </c>
      <c r="W25" s="24">
        <v>1.0529999999999999</v>
      </c>
      <c r="X25" s="18">
        <v>0.9</v>
      </c>
      <c r="Y25" s="18">
        <f t="shared" si="1"/>
        <v>200</v>
      </c>
      <c r="Z25" s="18">
        <f t="shared" si="2"/>
        <v>236</v>
      </c>
      <c r="AA25" s="18">
        <f t="shared" si="3"/>
        <v>200</v>
      </c>
      <c r="AB25" s="18">
        <f t="shared" si="4"/>
        <v>236</v>
      </c>
      <c r="AC25" s="18" t="s">
        <v>227</v>
      </c>
      <c r="AD25" s="18" t="s">
        <v>192</v>
      </c>
      <c r="AE25" s="18" t="s">
        <v>285</v>
      </c>
      <c r="AF25" s="18" t="s">
        <v>271</v>
      </c>
      <c r="AG25" s="16" t="s">
        <v>233</v>
      </c>
      <c r="AH25" s="16" t="s">
        <v>278</v>
      </c>
      <c r="AI25" s="18"/>
      <c r="AJ25" s="18"/>
      <c r="AK25" s="18"/>
      <c r="AL25" s="18"/>
      <c r="AM25" s="18"/>
      <c r="AN25" s="18"/>
      <c r="AO25" s="23"/>
      <c r="AP25" s="58" t="s">
        <v>283</v>
      </c>
      <c r="AQ25" s="57" t="s">
        <v>211</v>
      </c>
      <c r="AR25" s="18"/>
      <c r="AS25" s="18" t="s">
        <v>202</v>
      </c>
      <c r="AT25" s="47">
        <v>2014</v>
      </c>
      <c r="AU25" s="47">
        <v>2014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</row>
    <row r="26" spans="1:61" ht="45">
      <c r="A26" s="48" t="s">
        <v>105</v>
      </c>
      <c r="B26" s="47">
        <f t="shared" si="5"/>
        <v>17</v>
      </c>
      <c r="C26" s="12" t="s">
        <v>210</v>
      </c>
      <c r="D26" s="12"/>
      <c r="E26" s="12"/>
      <c r="F26" s="30" t="s">
        <v>250</v>
      </c>
      <c r="G26" s="30">
        <v>2930012</v>
      </c>
      <c r="H26" s="16" t="s">
        <v>101</v>
      </c>
      <c r="I26" s="12" t="s">
        <v>160</v>
      </c>
      <c r="J26" s="16"/>
      <c r="K26" s="16" t="s">
        <v>186</v>
      </c>
      <c r="L26" s="21" t="s">
        <v>180</v>
      </c>
      <c r="M26" s="16" t="s">
        <v>130</v>
      </c>
      <c r="N26" s="21" t="s">
        <v>131</v>
      </c>
      <c r="O26" s="16" t="s">
        <v>235</v>
      </c>
      <c r="P26" s="18">
        <v>200</v>
      </c>
      <c r="Q26" s="18">
        <f t="shared" si="7"/>
        <v>236</v>
      </c>
      <c r="R26" s="18">
        <f t="shared" si="0"/>
        <v>173.60518717534148</v>
      </c>
      <c r="S26" s="24"/>
      <c r="T26" s="24">
        <v>1.0840000000000001</v>
      </c>
      <c r="U26" s="24">
        <v>1.0509999999999999</v>
      </c>
      <c r="V26" s="24">
        <v>1.0669999999999999</v>
      </c>
      <c r="W26" s="24">
        <v>1.0529999999999999</v>
      </c>
      <c r="X26" s="18">
        <v>0.9</v>
      </c>
      <c r="Y26" s="18">
        <f t="shared" si="1"/>
        <v>200</v>
      </c>
      <c r="Z26" s="18">
        <f t="shared" si="2"/>
        <v>236</v>
      </c>
      <c r="AA26" s="18">
        <f t="shared" si="3"/>
        <v>200</v>
      </c>
      <c r="AB26" s="18">
        <f t="shared" si="4"/>
        <v>236</v>
      </c>
      <c r="AC26" s="18" t="s">
        <v>227</v>
      </c>
      <c r="AD26" s="18" t="s">
        <v>192</v>
      </c>
      <c r="AE26" s="18" t="s">
        <v>285</v>
      </c>
      <c r="AF26" s="18" t="s">
        <v>271</v>
      </c>
      <c r="AG26" s="16" t="s">
        <v>233</v>
      </c>
      <c r="AH26" s="16" t="s">
        <v>278</v>
      </c>
      <c r="AI26" s="18"/>
      <c r="AJ26" s="18"/>
      <c r="AK26" s="18"/>
      <c r="AL26" s="18"/>
      <c r="AM26" s="18"/>
      <c r="AN26" s="18"/>
      <c r="AO26" s="23"/>
      <c r="AP26" s="58" t="s">
        <v>283</v>
      </c>
      <c r="AQ26" s="57" t="s">
        <v>211</v>
      </c>
      <c r="AR26" s="18"/>
      <c r="AS26" s="18" t="s">
        <v>202</v>
      </c>
      <c r="AT26" s="47">
        <v>2014</v>
      </c>
      <c r="AU26" s="47">
        <v>2014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</row>
    <row r="27" spans="1:61" ht="45">
      <c r="A27" s="48" t="s">
        <v>104</v>
      </c>
      <c r="B27" s="47">
        <f t="shared" si="5"/>
        <v>18</v>
      </c>
      <c r="C27" s="12" t="s">
        <v>210</v>
      </c>
      <c r="D27" s="12"/>
      <c r="E27" s="12"/>
      <c r="F27" s="51" t="s">
        <v>251</v>
      </c>
      <c r="G27" s="16" t="s">
        <v>252</v>
      </c>
      <c r="H27" s="16" t="s">
        <v>101</v>
      </c>
      <c r="I27" s="28" t="s">
        <v>115</v>
      </c>
      <c r="J27" s="16"/>
      <c r="K27" s="16" t="s">
        <v>187</v>
      </c>
      <c r="L27" s="21" t="s">
        <v>180</v>
      </c>
      <c r="M27" s="16" t="s">
        <v>154</v>
      </c>
      <c r="N27" s="21" t="s">
        <v>115</v>
      </c>
      <c r="O27" s="16" t="s">
        <v>235</v>
      </c>
      <c r="P27" s="22">
        <f>10500-(589.42*12)</f>
        <v>3426.9600000000009</v>
      </c>
      <c r="Q27" s="18">
        <f t="shared" si="7"/>
        <v>4043.8128000000011</v>
      </c>
      <c r="R27" s="18">
        <f t="shared" si="0"/>
        <v>2974.6901612120419</v>
      </c>
      <c r="S27" s="24"/>
      <c r="T27" s="24">
        <v>1.0840000000000001</v>
      </c>
      <c r="U27" s="24">
        <v>1.0509999999999999</v>
      </c>
      <c r="V27" s="24">
        <v>1.0669999999999999</v>
      </c>
      <c r="W27" s="24">
        <v>1.0529999999999999</v>
      </c>
      <c r="X27" s="18">
        <v>0.9</v>
      </c>
      <c r="Y27" s="18">
        <f t="shared" si="1"/>
        <v>3426.9600000000009</v>
      </c>
      <c r="Z27" s="18">
        <f t="shared" si="2"/>
        <v>4043.8128000000011</v>
      </c>
      <c r="AA27" s="18">
        <f t="shared" si="3"/>
        <v>3426.9600000000009</v>
      </c>
      <c r="AB27" s="18">
        <f t="shared" si="4"/>
        <v>4043.8128000000011</v>
      </c>
      <c r="AC27" s="18" t="s">
        <v>227</v>
      </c>
      <c r="AD27" s="18" t="s">
        <v>192</v>
      </c>
      <c r="AE27" s="18" t="s">
        <v>285</v>
      </c>
      <c r="AF27" s="18" t="s">
        <v>271</v>
      </c>
      <c r="AG27" s="16" t="s">
        <v>229</v>
      </c>
      <c r="AH27" s="16" t="s">
        <v>275</v>
      </c>
      <c r="AI27" s="18"/>
      <c r="AJ27" s="18"/>
      <c r="AK27" s="18"/>
      <c r="AL27" s="18"/>
      <c r="AM27" s="18"/>
      <c r="AN27" s="18"/>
      <c r="AO27" s="23"/>
      <c r="AP27" s="58" t="s">
        <v>283</v>
      </c>
      <c r="AQ27" s="57" t="s">
        <v>211</v>
      </c>
      <c r="AR27" s="18"/>
      <c r="AS27" s="18" t="s">
        <v>199</v>
      </c>
      <c r="AT27" s="47">
        <v>2014</v>
      </c>
      <c r="AU27" s="47">
        <v>2014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</row>
    <row r="28" spans="1:61" ht="45">
      <c r="A28" s="48" t="s">
        <v>105</v>
      </c>
      <c r="B28" s="47">
        <f t="shared" si="5"/>
        <v>19</v>
      </c>
      <c r="C28" s="12" t="s">
        <v>210</v>
      </c>
      <c r="D28" s="12"/>
      <c r="E28" s="12"/>
      <c r="F28" s="16" t="s">
        <v>254</v>
      </c>
      <c r="G28" s="16" t="s">
        <v>253</v>
      </c>
      <c r="H28" s="16" t="s">
        <v>101</v>
      </c>
      <c r="I28" s="12" t="s">
        <v>194</v>
      </c>
      <c r="J28" s="16"/>
      <c r="K28" s="16" t="s">
        <v>187</v>
      </c>
      <c r="L28" s="21" t="s">
        <v>180</v>
      </c>
      <c r="M28" s="16" t="s">
        <v>156</v>
      </c>
      <c r="N28" s="21" t="s">
        <v>116</v>
      </c>
      <c r="O28" s="16" t="s">
        <v>235</v>
      </c>
      <c r="P28" s="18">
        <f>148/1.18*12</f>
        <v>1505.0847457627119</v>
      </c>
      <c r="Q28" s="18">
        <f t="shared" si="7"/>
        <v>1776</v>
      </c>
      <c r="R28" s="18">
        <f t="shared" si="0"/>
        <v>1306.4525950144341</v>
      </c>
      <c r="S28" s="24"/>
      <c r="T28" s="24">
        <v>1.0840000000000001</v>
      </c>
      <c r="U28" s="24">
        <v>1.0509999999999999</v>
      </c>
      <c r="V28" s="24">
        <v>1.0669999999999999</v>
      </c>
      <c r="W28" s="24">
        <v>1.0529999999999999</v>
      </c>
      <c r="X28" s="18">
        <v>0.9</v>
      </c>
      <c r="Y28" s="18">
        <f t="shared" si="1"/>
        <v>1505.0847457627119</v>
      </c>
      <c r="Z28" s="18">
        <f t="shared" si="2"/>
        <v>1776</v>
      </c>
      <c r="AA28" s="18">
        <f t="shared" si="3"/>
        <v>1505.0847457627119</v>
      </c>
      <c r="AB28" s="18">
        <f t="shared" si="4"/>
        <v>1776</v>
      </c>
      <c r="AC28" s="18" t="s">
        <v>226</v>
      </c>
      <c r="AD28" s="18" t="s">
        <v>192</v>
      </c>
      <c r="AE28" s="18" t="s">
        <v>285</v>
      </c>
      <c r="AF28" s="18" t="s">
        <v>271</v>
      </c>
      <c r="AG28" s="16" t="s">
        <v>229</v>
      </c>
      <c r="AH28" s="16" t="s">
        <v>275</v>
      </c>
      <c r="AI28" s="18"/>
      <c r="AJ28" s="18"/>
      <c r="AK28" s="18"/>
      <c r="AL28" s="18"/>
      <c r="AM28" s="18"/>
      <c r="AN28" s="18"/>
      <c r="AO28" s="23"/>
      <c r="AP28" s="58" t="s">
        <v>283</v>
      </c>
      <c r="AQ28" s="57" t="s">
        <v>211</v>
      </c>
      <c r="AR28" s="18"/>
      <c r="AS28" s="18" t="s">
        <v>199</v>
      </c>
      <c r="AT28" s="47">
        <v>2014</v>
      </c>
      <c r="AU28" s="47">
        <v>2014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</row>
    <row r="29" spans="1:61" ht="45">
      <c r="A29" s="48" t="s">
        <v>105</v>
      </c>
      <c r="B29" s="47">
        <f t="shared" si="5"/>
        <v>20</v>
      </c>
      <c r="C29" s="12" t="s">
        <v>210</v>
      </c>
      <c r="D29" s="12"/>
      <c r="E29" s="12"/>
      <c r="F29" s="16" t="s">
        <v>254</v>
      </c>
      <c r="G29" s="16" t="s">
        <v>253</v>
      </c>
      <c r="H29" s="16" t="s">
        <v>101</v>
      </c>
      <c r="I29" s="12" t="s">
        <v>193</v>
      </c>
      <c r="J29" s="16"/>
      <c r="K29" s="16" t="s">
        <v>187</v>
      </c>
      <c r="L29" s="21" t="s">
        <v>180</v>
      </c>
      <c r="M29" s="16" t="s">
        <v>156</v>
      </c>
      <c r="N29" s="21" t="s">
        <v>116</v>
      </c>
      <c r="O29" s="16" t="s">
        <v>235</v>
      </c>
      <c r="P29" s="18">
        <f>2392.4-P28</f>
        <v>887.31525423728817</v>
      </c>
      <c r="Q29" s="18">
        <f t="shared" si="7"/>
        <v>1047.0319999999999</v>
      </c>
      <c r="R29" s="18">
        <f t="shared" ref="R29" si="18">P29/(T29*U29*V29*W29)/X29</f>
        <v>770.21265397700063</v>
      </c>
      <c r="S29" s="24"/>
      <c r="T29" s="24">
        <v>1.0840000000000001</v>
      </c>
      <c r="U29" s="24">
        <v>1.0509999999999999</v>
      </c>
      <c r="V29" s="24">
        <v>1.0669999999999999</v>
      </c>
      <c r="W29" s="24">
        <v>1.0529999999999999</v>
      </c>
      <c r="X29" s="18">
        <v>0.9</v>
      </c>
      <c r="Y29" s="18">
        <f t="shared" ref="Y29" si="19">R29*(T29*U29*V29*W29)*X29</f>
        <v>887.31525423728829</v>
      </c>
      <c r="Z29" s="18">
        <f t="shared" si="2"/>
        <v>1047.0320000000002</v>
      </c>
      <c r="AA29" s="18">
        <f t="shared" ref="AA29" si="20">Y29</f>
        <v>887.31525423728829</v>
      </c>
      <c r="AB29" s="18">
        <f t="shared" ref="AB29" si="21">Z29</f>
        <v>1047.0320000000002</v>
      </c>
      <c r="AC29" s="18" t="s">
        <v>226</v>
      </c>
      <c r="AD29" s="18" t="s">
        <v>192</v>
      </c>
      <c r="AE29" s="18" t="s">
        <v>285</v>
      </c>
      <c r="AF29" s="18" t="s">
        <v>271</v>
      </c>
      <c r="AG29" s="16" t="s">
        <v>233</v>
      </c>
      <c r="AH29" s="16" t="s">
        <v>278</v>
      </c>
      <c r="AI29" s="18"/>
      <c r="AJ29" s="18"/>
      <c r="AK29" s="18"/>
      <c r="AL29" s="18"/>
      <c r="AM29" s="18"/>
      <c r="AN29" s="18"/>
      <c r="AO29" s="23"/>
      <c r="AP29" s="58" t="s">
        <v>283</v>
      </c>
      <c r="AQ29" s="57" t="s">
        <v>211</v>
      </c>
      <c r="AR29" s="18"/>
      <c r="AS29" s="18" t="s">
        <v>199</v>
      </c>
      <c r="AT29" s="47">
        <v>2014</v>
      </c>
      <c r="AU29" s="47">
        <v>2014</v>
      </c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</row>
    <row r="30" spans="1:61" ht="45">
      <c r="A30" s="48" t="s">
        <v>105</v>
      </c>
      <c r="B30" s="47">
        <f t="shared" si="5"/>
        <v>21</v>
      </c>
      <c r="C30" s="12" t="s">
        <v>210</v>
      </c>
      <c r="D30" s="12"/>
      <c r="E30" s="12"/>
      <c r="F30" s="16" t="s">
        <v>255</v>
      </c>
      <c r="G30" s="16" t="s">
        <v>256</v>
      </c>
      <c r="H30" s="16" t="s">
        <v>101</v>
      </c>
      <c r="I30" s="12" t="s">
        <v>195</v>
      </c>
      <c r="J30" s="16"/>
      <c r="K30" s="16" t="s">
        <v>187</v>
      </c>
      <c r="L30" s="21" t="s">
        <v>180</v>
      </c>
      <c r="M30" s="16" t="s">
        <v>143</v>
      </c>
      <c r="N30" s="21" t="s">
        <v>108</v>
      </c>
      <c r="O30" s="16" t="s">
        <v>235</v>
      </c>
      <c r="P30" s="18">
        <v>150</v>
      </c>
      <c r="Q30" s="18">
        <f>P30*1.18</f>
        <v>177</v>
      </c>
      <c r="R30" s="18">
        <f t="shared" si="0"/>
        <v>130.20389038150608</v>
      </c>
      <c r="S30" s="24"/>
      <c r="T30" s="24">
        <v>1.0840000000000001</v>
      </c>
      <c r="U30" s="24">
        <v>1.0509999999999999</v>
      </c>
      <c r="V30" s="24">
        <v>1.0669999999999999</v>
      </c>
      <c r="W30" s="24">
        <v>1.0529999999999999</v>
      </c>
      <c r="X30" s="18">
        <v>0.9</v>
      </c>
      <c r="Y30" s="18">
        <f t="shared" si="1"/>
        <v>149.99999999999997</v>
      </c>
      <c r="Z30" s="18">
        <f t="shared" si="2"/>
        <v>176.99999999999994</v>
      </c>
      <c r="AA30" s="18">
        <f t="shared" si="3"/>
        <v>149.99999999999997</v>
      </c>
      <c r="AB30" s="18">
        <f t="shared" si="4"/>
        <v>176.99999999999994</v>
      </c>
      <c r="AC30" s="18" t="s">
        <v>226</v>
      </c>
      <c r="AD30" s="18" t="s">
        <v>192</v>
      </c>
      <c r="AE30" s="18" t="s">
        <v>285</v>
      </c>
      <c r="AF30" s="18" t="s">
        <v>271</v>
      </c>
      <c r="AG30" s="16" t="s">
        <v>234</v>
      </c>
      <c r="AH30" s="16" t="s">
        <v>279</v>
      </c>
      <c r="AI30" s="18"/>
      <c r="AJ30" s="18"/>
      <c r="AK30" s="18"/>
      <c r="AL30" s="18"/>
      <c r="AM30" s="18"/>
      <c r="AN30" s="18"/>
      <c r="AO30" s="23"/>
      <c r="AP30" s="58" t="s">
        <v>283</v>
      </c>
      <c r="AQ30" s="57" t="s">
        <v>211</v>
      </c>
      <c r="AR30" s="18"/>
      <c r="AS30" s="18" t="s">
        <v>199</v>
      </c>
      <c r="AT30" s="47">
        <v>2014</v>
      </c>
      <c r="AU30" s="47">
        <v>2014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</row>
    <row r="31" spans="1:61" ht="45">
      <c r="A31" s="48" t="s">
        <v>105</v>
      </c>
      <c r="B31" s="47">
        <f t="shared" si="5"/>
        <v>22</v>
      </c>
      <c r="C31" s="12" t="s">
        <v>210</v>
      </c>
      <c r="D31" s="12"/>
      <c r="E31" s="12"/>
      <c r="F31" s="16" t="s">
        <v>255</v>
      </c>
      <c r="G31" s="16" t="s">
        <v>256</v>
      </c>
      <c r="H31" s="16" t="s">
        <v>101</v>
      </c>
      <c r="I31" s="12" t="s">
        <v>168</v>
      </c>
      <c r="J31" s="16"/>
      <c r="K31" s="16" t="s">
        <v>187</v>
      </c>
      <c r="L31" s="21" t="s">
        <v>180</v>
      </c>
      <c r="M31" s="16" t="s">
        <v>166</v>
      </c>
      <c r="N31" s="21" t="s">
        <v>167</v>
      </c>
      <c r="O31" s="16" t="s">
        <v>235</v>
      </c>
      <c r="P31" s="18">
        <v>320</v>
      </c>
      <c r="Q31" s="18">
        <f>P31*1.18</f>
        <v>377.59999999999997</v>
      </c>
      <c r="R31" s="18">
        <f t="shared" si="0"/>
        <v>277.76829948054637</v>
      </c>
      <c r="S31" s="24"/>
      <c r="T31" s="24">
        <v>1.0840000000000001</v>
      </c>
      <c r="U31" s="24">
        <v>1.0509999999999999</v>
      </c>
      <c r="V31" s="24">
        <v>1.0669999999999999</v>
      </c>
      <c r="W31" s="24">
        <v>1.0529999999999999</v>
      </c>
      <c r="X31" s="18">
        <v>0.9</v>
      </c>
      <c r="Y31" s="18">
        <f t="shared" si="1"/>
        <v>320.00000000000006</v>
      </c>
      <c r="Z31" s="18">
        <f t="shared" si="2"/>
        <v>377.6</v>
      </c>
      <c r="AA31" s="18">
        <f t="shared" si="3"/>
        <v>320.00000000000006</v>
      </c>
      <c r="AB31" s="18">
        <f t="shared" si="4"/>
        <v>377.6</v>
      </c>
      <c r="AC31" s="18" t="s">
        <v>226</v>
      </c>
      <c r="AD31" s="18" t="s">
        <v>192</v>
      </c>
      <c r="AE31" s="18" t="s">
        <v>285</v>
      </c>
      <c r="AF31" s="18" t="s">
        <v>271</v>
      </c>
      <c r="AG31" s="16" t="s">
        <v>233</v>
      </c>
      <c r="AH31" s="16" t="s">
        <v>278</v>
      </c>
      <c r="AI31" s="18"/>
      <c r="AJ31" s="18"/>
      <c r="AK31" s="18"/>
      <c r="AL31" s="18"/>
      <c r="AM31" s="18"/>
      <c r="AN31" s="18"/>
      <c r="AO31" s="23"/>
      <c r="AP31" s="58" t="s">
        <v>283</v>
      </c>
      <c r="AQ31" s="57" t="s">
        <v>211</v>
      </c>
      <c r="AR31" s="18"/>
      <c r="AS31" s="18" t="s">
        <v>202</v>
      </c>
      <c r="AT31" s="47">
        <v>2014</v>
      </c>
      <c r="AU31" s="47">
        <v>2014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</row>
    <row r="32" spans="1:61" ht="45">
      <c r="A32" s="48" t="s">
        <v>105</v>
      </c>
      <c r="B32" s="47">
        <f t="shared" si="5"/>
        <v>23</v>
      </c>
      <c r="C32" s="12" t="s">
        <v>210</v>
      </c>
      <c r="D32" s="12"/>
      <c r="E32" s="12"/>
      <c r="F32" s="16" t="s">
        <v>255</v>
      </c>
      <c r="G32" s="16" t="s">
        <v>256</v>
      </c>
      <c r="H32" s="16" t="s">
        <v>101</v>
      </c>
      <c r="I32" s="12" t="s">
        <v>196</v>
      </c>
      <c r="J32" s="16"/>
      <c r="K32" s="16" t="s">
        <v>187</v>
      </c>
      <c r="L32" s="21" t="s">
        <v>180</v>
      </c>
      <c r="M32" s="16" t="s">
        <v>142</v>
      </c>
      <c r="N32" s="21" t="s">
        <v>149</v>
      </c>
      <c r="O32" s="16" t="s">
        <v>235</v>
      </c>
      <c r="P32" s="18">
        <v>210</v>
      </c>
      <c r="Q32" s="18">
        <f>P32*1.18</f>
        <v>247.79999999999998</v>
      </c>
      <c r="R32" s="18">
        <f t="shared" si="0"/>
        <v>182.28544653410856</v>
      </c>
      <c r="S32" s="24"/>
      <c r="T32" s="24">
        <v>1.0840000000000001</v>
      </c>
      <c r="U32" s="24">
        <v>1.0509999999999999</v>
      </c>
      <c r="V32" s="24">
        <v>1.0669999999999999</v>
      </c>
      <c r="W32" s="24">
        <v>1.0529999999999999</v>
      </c>
      <c r="X32" s="18">
        <v>0.9</v>
      </c>
      <c r="Y32" s="18">
        <f t="shared" si="1"/>
        <v>210</v>
      </c>
      <c r="Z32" s="18">
        <f t="shared" si="2"/>
        <v>247.79999999999998</v>
      </c>
      <c r="AA32" s="18">
        <f t="shared" si="3"/>
        <v>210</v>
      </c>
      <c r="AB32" s="18">
        <f t="shared" si="4"/>
        <v>247.79999999999998</v>
      </c>
      <c r="AC32" s="18" t="s">
        <v>226</v>
      </c>
      <c r="AD32" s="18" t="s">
        <v>192</v>
      </c>
      <c r="AE32" s="18" t="s">
        <v>285</v>
      </c>
      <c r="AF32" s="18" t="s">
        <v>271</v>
      </c>
      <c r="AG32" s="16" t="s">
        <v>234</v>
      </c>
      <c r="AH32" s="16" t="s">
        <v>279</v>
      </c>
      <c r="AI32" s="18"/>
      <c r="AJ32" s="18"/>
      <c r="AK32" s="18"/>
      <c r="AL32" s="18"/>
      <c r="AM32" s="18"/>
      <c r="AN32" s="18"/>
      <c r="AO32" s="23"/>
      <c r="AP32" s="58" t="s">
        <v>283</v>
      </c>
      <c r="AQ32" s="57" t="s">
        <v>211</v>
      </c>
      <c r="AR32" s="18"/>
      <c r="AS32" s="18" t="s">
        <v>199</v>
      </c>
      <c r="AT32" s="47">
        <v>2014</v>
      </c>
      <c r="AU32" s="47">
        <v>2014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</row>
    <row r="33" spans="1:61" ht="45">
      <c r="A33" s="48" t="s">
        <v>105</v>
      </c>
      <c r="B33" s="47">
        <f t="shared" si="5"/>
        <v>24</v>
      </c>
      <c r="C33" s="12" t="s">
        <v>210</v>
      </c>
      <c r="D33" s="12"/>
      <c r="E33" s="12"/>
      <c r="F33" s="30" t="s">
        <v>257</v>
      </c>
      <c r="G33" s="30">
        <v>7412040</v>
      </c>
      <c r="H33" s="16" t="s">
        <v>101</v>
      </c>
      <c r="I33" s="12" t="s">
        <v>109</v>
      </c>
      <c r="J33" s="16"/>
      <c r="K33" s="16" t="s">
        <v>187</v>
      </c>
      <c r="L33" s="21" t="s">
        <v>180</v>
      </c>
      <c r="M33" s="16" t="s">
        <v>148</v>
      </c>
      <c r="N33" s="21" t="s">
        <v>109</v>
      </c>
      <c r="O33" s="16" t="s">
        <v>235</v>
      </c>
      <c r="P33" s="18">
        <v>300</v>
      </c>
      <c r="Q33" s="18">
        <f>P33*1.18</f>
        <v>354</v>
      </c>
      <c r="R33" s="18">
        <f t="shared" si="0"/>
        <v>260.40778076301217</v>
      </c>
      <c r="S33" s="24"/>
      <c r="T33" s="24">
        <v>1.0840000000000001</v>
      </c>
      <c r="U33" s="24">
        <v>1.0509999999999999</v>
      </c>
      <c r="V33" s="24">
        <v>1.0669999999999999</v>
      </c>
      <c r="W33" s="24">
        <v>1.0529999999999999</v>
      </c>
      <c r="X33" s="18">
        <v>0.9</v>
      </c>
      <c r="Y33" s="18">
        <f t="shared" si="1"/>
        <v>299.99999999999994</v>
      </c>
      <c r="Z33" s="18">
        <f t="shared" si="2"/>
        <v>353.99999999999989</v>
      </c>
      <c r="AA33" s="18">
        <f t="shared" si="3"/>
        <v>299.99999999999994</v>
      </c>
      <c r="AB33" s="18">
        <f t="shared" si="4"/>
        <v>353.99999999999989</v>
      </c>
      <c r="AC33" s="18" t="s">
        <v>272</v>
      </c>
      <c r="AD33" s="18" t="s">
        <v>273</v>
      </c>
      <c r="AE33" s="18" t="s">
        <v>285</v>
      </c>
      <c r="AF33" s="18" t="s">
        <v>214</v>
      </c>
      <c r="AG33" s="16" t="s">
        <v>229</v>
      </c>
      <c r="AH33" s="16" t="s">
        <v>275</v>
      </c>
      <c r="AI33" s="18"/>
      <c r="AJ33" s="18"/>
      <c r="AK33" s="18"/>
      <c r="AL33" s="18"/>
      <c r="AM33" s="18"/>
      <c r="AN33" s="18"/>
      <c r="AO33" s="23"/>
      <c r="AP33" s="58" t="s">
        <v>283</v>
      </c>
      <c r="AQ33" s="57" t="s">
        <v>211</v>
      </c>
      <c r="AR33" s="18"/>
      <c r="AS33" s="18" t="s">
        <v>199</v>
      </c>
      <c r="AT33" s="47">
        <v>2014</v>
      </c>
      <c r="AU33" s="47">
        <v>2014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</row>
    <row r="34" spans="1:61" ht="45">
      <c r="A34" s="48" t="s">
        <v>104</v>
      </c>
      <c r="B34" s="47">
        <f t="shared" si="5"/>
        <v>25</v>
      </c>
      <c r="C34" s="12" t="s">
        <v>210</v>
      </c>
      <c r="D34" s="12"/>
      <c r="E34" s="12"/>
      <c r="F34" s="51" t="s">
        <v>251</v>
      </c>
      <c r="G34" s="16" t="s">
        <v>252</v>
      </c>
      <c r="H34" s="16" t="s">
        <v>101</v>
      </c>
      <c r="I34" s="12" t="s">
        <v>145</v>
      </c>
      <c r="J34" s="16"/>
      <c r="K34" s="16" t="s">
        <v>187</v>
      </c>
      <c r="L34" s="21" t="s">
        <v>180</v>
      </c>
      <c r="M34" s="16" t="s">
        <v>144</v>
      </c>
      <c r="N34" s="21" t="s">
        <v>145</v>
      </c>
      <c r="O34" s="16" t="s">
        <v>235</v>
      </c>
      <c r="P34" s="18">
        <v>4300</v>
      </c>
      <c r="Q34" s="18">
        <f t="shared" si="7"/>
        <v>5074</v>
      </c>
      <c r="R34" s="18">
        <f t="shared" si="0"/>
        <v>3732.5115242698416</v>
      </c>
      <c r="S34" s="24"/>
      <c r="T34" s="24">
        <v>1.0840000000000001</v>
      </c>
      <c r="U34" s="24">
        <v>1.0509999999999999</v>
      </c>
      <c r="V34" s="24">
        <v>1.0669999999999999</v>
      </c>
      <c r="W34" s="24">
        <v>1.0529999999999999</v>
      </c>
      <c r="X34" s="18">
        <v>0.9</v>
      </c>
      <c r="Y34" s="18">
        <f t="shared" si="1"/>
        <v>4300</v>
      </c>
      <c r="Z34" s="18">
        <f t="shared" si="2"/>
        <v>5074</v>
      </c>
      <c r="AA34" s="18">
        <f t="shared" si="3"/>
        <v>4300</v>
      </c>
      <c r="AB34" s="18">
        <f t="shared" si="4"/>
        <v>5074</v>
      </c>
      <c r="AC34" s="18" t="s">
        <v>226</v>
      </c>
      <c r="AD34" s="18" t="s">
        <v>192</v>
      </c>
      <c r="AE34" s="18" t="s">
        <v>285</v>
      </c>
      <c r="AF34" s="18" t="s">
        <v>271</v>
      </c>
      <c r="AG34" s="16" t="s">
        <v>233</v>
      </c>
      <c r="AH34" s="16" t="s">
        <v>278</v>
      </c>
      <c r="AI34" s="18"/>
      <c r="AJ34" s="18"/>
      <c r="AK34" s="18"/>
      <c r="AL34" s="18"/>
      <c r="AM34" s="18"/>
      <c r="AN34" s="18"/>
      <c r="AO34" s="23"/>
      <c r="AP34" s="58" t="s">
        <v>283</v>
      </c>
      <c r="AQ34" s="57" t="s">
        <v>211</v>
      </c>
      <c r="AR34" s="18"/>
      <c r="AS34" s="18" t="s">
        <v>202</v>
      </c>
      <c r="AT34" s="47">
        <v>2014</v>
      </c>
      <c r="AU34" s="47">
        <v>2014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</row>
    <row r="35" spans="1:61" ht="45">
      <c r="A35" s="48" t="s">
        <v>105</v>
      </c>
      <c r="B35" s="47">
        <f t="shared" si="5"/>
        <v>26</v>
      </c>
      <c r="C35" s="12" t="s">
        <v>210</v>
      </c>
      <c r="D35" s="12"/>
      <c r="E35" s="12"/>
      <c r="F35" s="16" t="s">
        <v>259</v>
      </c>
      <c r="G35" s="16" t="s">
        <v>258</v>
      </c>
      <c r="H35" s="16" t="s">
        <v>101</v>
      </c>
      <c r="I35" s="52" t="s">
        <v>162</v>
      </c>
      <c r="J35" s="53"/>
      <c r="K35" s="16" t="s">
        <v>187</v>
      </c>
      <c r="L35" s="54" t="s">
        <v>180</v>
      </c>
      <c r="M35" s="53" t="s">
        <v>146</v>
      </c>
      <c r="N35" s="54" t="s">
        <v>147</v>
      </c>
      <c r="O35" s="16" t="s">
        <v>235</v>
      </c>
      <c r="P35" s="55">
        <f>14850.9475311864-P36</f>
        <v>8332.3034633897914</v>
      </c>
      <c r="Q35" s="55">
        <f t="shared" si="7"/>
        <v>9832.1180867999537</v>
      </c>
      <c r="R35" s="18">
        <f t="shared" si="0"/>
        <v>7232.655511817653</v>
      </c>
      <c r="S35" s="24"/>
      <c r="T35" s="24">
        <v>1.0840000000000001</v>
      </c>
      <c r="U35" s="24">
        <v>1.0509999999999999</v>
      </c>
      <c r="V35" s="24">
        <v>1.0669999999999999</v>
      </c>
      <c r="W35" s="24">
        <v>1.0529999999999999</v>
      </c>
      <c r="X35" s="18">
        <v>0.9</v>
      </c>
      <c r="Y35" s="18">
        <f t="shared" si="1"/>
        <v>8332.3034633897896</v>
      </c>
      <c r="Z35" s="18">
        <f t="shared" si="2"/>
        <v>9832.1180867999519</v>
      </c>
      <c r="AA35" s="18">
        <f t="shared" si="3"/>
        <v>8332.3034633897896</v>
      </c>
      <c r="AB35" s="18">
        <f t="shared" si="4"/>
        <v>9832.1180867999519</v>
      </c>
      <c r="AC35" s="18" t="s">
        <v>226</v>
      </c>
      <c r="AD35" s="18" t="s">
        <v>192</v>
      </c>
      <c r="AE35" s="18" t="s">
        <v>285</v>
      </c>
      <c r="AF35" s="18" t="s">
        <v>271</v>
      </c>
      <c r="AG35" s="16" t="s">
        <v>229</v>
      </c>
      <c r="AH35" s="16" t="s">
        <v>275</v>
      </c>
      <c r="AI35" s="18"/>
      <c r="AJ35" s="18"/>
      <c r="AK35" s="18"/>
      <c r="AL35" s="18"/>
      <c r="AM35" s="18"/>
      <c r="AN35" s="18"/>
      <c r="AO35" s="23"/>
      <c r="AP35" s="58" t="s">
        <v>283</v>
      </c>
      <c r="AQ35" s="57" t="s">
        <v>211</v>
      </c>
      <c r="AR35" s="18"/>
      <c r="AS35" s="18" t="s">
        <v>199</v>
      </c>
      <c r="AT35" s="47">
        <v>2014</v>
      </c>
      <c r="AU35" s="47">
        <v>2014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</row>
    <row r="36" spans="1:61" ht="45">
      <c r="A36" s="48" t="s">
        <v>105</v>
      </c>
      <c r="B36" s="47">
        <f t="shared" si="5"/>
        <v>27</v>
      </c>
      <c r="C36" s="12" t="s">
        <v>210</v>
      </c>
      <c r="D36" s="12"/>
      <c r="E36" s="12"/>
      <c r="F36" s="16" t="s">
        <v>259</v>
      </c>
      <c r="G36" s="16" t="s">
        <v>258</v>
      </c>
      <c r="H36" s="16" t="s">
        <v>101</v>
      </c>
      <c r="I36" s="52" t="s">
        <v>161</v>
      </c>
      <c r="J36" s="53"/>
      <c r="K36" s="16" t="s">
        <v>187</v>
      </c>
      <c r="L36" s="54" t="s">
        <v>180</v>
      </c>
      <c r="M36" s="53" t="s">
        <v>146</v>
      </c>
      <c r="N36" s="54" t="s">
        <v>147</v>
      </c>
      <c r="O36" s="16" t="s">
        <v>235</v>
      </c>
      <c r="P36" s="55">
        <v>6518.6440677966102</v>
      </c>
      <c r="Q36" s="55">
        <f t="shared" si="7"/>
        <v>7692</v>
      </c>
      <c r="R36" s="18">
        <f t="shared" si="0"/>
        <v>5658.3521175962987</v>
      </c>
      <c r="S36" s="24"/>
      <c r="T36" s="24">
        <v>1.0840000000000001</v>
      </c>
      <c r="U36" s="24">
        <v>1.0509999999999999</v>
      </c>
      <c r="V36" s="24">
        <v>1.0669999999999999</v>
      </c>
      <c r="W36" s="24">
        <v>1.0529999999999999</v>
      </c>
      <c r="X36" s="18">
        <v>0.9</v>
      </c>
      <c r="Y36" s="18">
        <f t="shared" si="1"/>
        <v>6518.6440677966102</v>
      </c>
      <c r="Z36" s="18">
        <f t="shared" si="2"/>
        <v>7692</v>
      </c>
      <c r="AA36" s="18">
        <f t="shared" si="3"/>
        <v>6518.6440677966102</v>
      </c>
      <c r="AB36" s="18">
        <f t="shared" si="4"/>
        <v>7692</v>
      </c>
      <c r="AC36" s="18" t="s">
        <v>226</v>
      </c>
      <c r="AD36" s="18" t="s">
        <v>192</v>
      </c>
      <c r="AE36" s="18" t="s">
        <v>285</v>
      </c>
      <c r="AF36" s="18" t="s">
        <v>271</v>
      </c>
      <c r="AG36" s="16" t="s">
        <v>229</v>
      </c>
      <c r="AH36" s="16" t="s">
        <v>275</v>
      </c>
      <c r="AI36" s="18"/>
      <c r="AJ36" s="18"/>
      <c r="AK36" s="18"/>
      <c r="AL36" s="18"/>
      <c r="AM36" s="18"/>
      <c r="AN36" s="18"/>
      <c r="AO36" s="23"/>
      <c r="AP36" s="58" t="s">
        <v>283</v>
      </c>
      <c r="AQ36" s="57" t="s">
        <v>211</v>
      </c>
      <c r="AR36" s="18"/>
      <c r="AS36" s="18" t="s">
        <v>199</v>
      </c>
      <c r="AT36" s="47">
        <v>2014</v>
      </c>
      <c r="AU36" s="47">
        <v>2014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</row>
    <row r="37" spans="1:61" ht="45">
      <c r="A37" s="48" t="s">
        <v>103</v>
      </c>
      <c r="B37" s="47">
        <f t="shared" si="5"/>
        <v>28</v>
      </c>
      <c r="C37" s="12" t="s">
        <v>210</v>
      </c>
      <c r="D37" s="12"/>
      <c r="E37" s="12"/>
      <c r="F37" s="16" t="s">
        <v>260</v>
      </c>
      <c r="G37" s="16" t="s">
        <v>261</v>
      </c>
      <c r="H37" s="16" t="s">
        <v>101</v>
      </c>
      <c r="I37" s="52" t="s">
        <v>157</v>
      </c>
      <c r="J37" s="53"/>
      <c r="K37" s="16" t="s">
        <v>187</v>
      </c>
      <c r="L37" s="54" t="s">
        <v>180</v>
      </c>
      <c r="M37" s="53" t="s">
        <v>158</v>
      </c>
      <c r="N37" s="54" t="s">
        <v>157</v>
      </c>
      <c r="O37" s="16" t="s">
        <v>235</v>
      </c>
      <c r="P37" s="55">
        <v>1377.2</v>
      </c>
      <c r="Q37" s="55">
        <f t="shared" si="7"/>
        <v>1625.096</v>
      </c>
      <c r="R37" s="18">
        <f t="shared" si="0"/>
        <v>1195.4453188894015</v>
      </c>
      <c r="S37" s="24"/>
      <c r="T37" s="24">
        <v>1.0840000000000001</v>
      </c>
      <c r="U37" s="24">
        <v>1.0509999999999999</v>
      </c>
      <c r="V37" s="24">
        <v>1.0669999999999999</v>
      </c>
      <c r="W37" s="24">
        <v>1.0529999999999999</v>
      </c>
      <c r="X37" s="18">
        <v>0.9</v>
      </c>
      <c r="Y37" s="18">
        <f t="shared" si="1"/>
        <v>1377.2000000000003</v>
      </c>
      <c r="Z37" s="18">
        <f t="shared" si="2"/>
        <v>1625.0960000000002</v>
      </c>
      <c r="AA37" s="18">
        <f t="shared" si="3"/>
        <v>1377.2000000000003</v>
      </c>
      <c r="AB37" s="18">
        <f t="shared" si="4"/>
        <v>1625.0960000000002</v>
      </c>
      <c r="AC37" s="18" t="s">
        <v>226</v>
      </c>
      <c r="AD37" s="18" t="s">
        <v>192</v>
      </c>
      <c r="AE37" s="18" t="s">
        <v>285</v>
      </c>
      <c r="AF37" s="18" t="s">
        <v>271</v>
      </c>
      <c r="AG37" s="16" t="s">
        <v>229</v>
      </c>
      <c r="AH37" s="16" t="s">
        <v>275</v>
      </c>
      <c r="AI37" s="18"/>
      <c r="AJ37" s="18"/>
      <c r="AK37" s="18"/>
      <c r="AL37" s="18"/>
      <c r="AM37" s="18"/>
      <c r="AN37" s="18"/>
      <c r="AO37" s="23"/>
      <c r="AP37" s="58" t="s">
        <v>283</v>
      </c>
      <c r="AQ37" s="57" t="s">
        <v>211</v>
      </c>
      <c r="AR37" s="18"/>
      <c r="AS37" s="18" t="s">
        <v>199</v>
      </c>
      <c r="AT37" s="47">
        <v>2014</v>
      </c>
      <c r="AU37" s="47">
        <v>2014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</row>
    <row r="38" spans="1:61" ht="45">
      <c r="A38" s="48" t="s">
        <v>105</v>
      </c>
      <c r="B38" s="47">
        <f t="shared" si="5"/>
        <v>29</v>
      </c>
      <c r="C38" s="12" t="s">
        <v>210</v>
      </c>
      <c r="D38" s="12"/>
      <c r="E38" s="12"/>
      <c r="F38" s="16" t="s">
        <v>263</v>
      </c>
      <c r="G38" s="16" t="s">
        <v>262</v>
      </c>
      <c r="H38" s="16" t="s">
        <v>101</v>
      </c>
      <c r="I38" s="12" t="s">
        <v>163</v>
      </c>
      <c r="J38" s="16"/>
      <c r="K38" s="16" t="s">
        <v>187</v>
      </c>
      <c r="L38" s="21" t="s">
        <v>180</v>
      </c>
      <c r="M38" s="16" t="s">
        <v>155</v>
      </c>
      <c r="N38" s="21" t="s">
        <v>159</v>
      </c>
      <c r="O38" s="16" t="s">
        <v>235</v>
      </c>
      <c r="P38" s="18">
        <v>244.06779661016952</v>
      </c>
      <c r="Q38" s="18">
        <f t="shared" si="7"/>
        <v>288</v>
      </c>
      <c r="R38" s="18">
        <f t="shared" si="0"/>
        <v>211.85717756990826</v>
      </c>
      <c r="S38" s="24"/>
      <c r="T38" s="24">
        <v>1.0840000000000001</v>
      </c>
      <c r="U38" s="24">
        <v>1.0509999999999999</v>
      </c>
      <c r="V38" s="24">
        <v>1.0669999999999999</v>
      </c>
      <c r="W38" s="24">
        <v>1.0529999999999999</v>
      </c>
      <c r="X38" s="18">
        <v>0.9</v>
      </c>
      <c r="Y38" s="18">
        <f t="shared" si="1"/>
        <v>244.06779661016952</v>
      </c>
      <c r="Z38" s="18">
        <f t="shared" si="2"/>
        <v>288</v>
      </c>
      <c r="AA38" s="18">
        <f t="shared" si="3"/>
        <v>244.06779661016952</v>
      </c>
      <c r="AB38" s="18">
        <f t="shared" si="4"/>
        <v>288</v>
      </c>
      <c r="AC38" s="18" t="s">
        <v>226</v>
      </c>
      <c r="AD38" s="18" t="s">
        <v>192</v>
      </c>
      <c r="AE38" s="18" t="s">
        <v>285</v>
      </c>
      <c r="AF38" s="18" t="s">
        <v>271</v>
      </c>
      <c r="AG38" s="16" t="s">
        <v>233</v>
      </c>
      <c r="AH38" s="16" t="s">
        <v>278</v>
      </c>
      <c r="AI38" s="18"/>
      <c r="AJ38" s="18"/>
      <c r="AK38" s="18"/>
      <c r="AL38" s="18"/>
      <c r="AM38" s="18"/>
      <c r="AN38" s="18"/>
      <c r="AO38" s="23"/>
      <c r="AP38" s="58" t="s">
        <v>283</v>
      </c>
      <c r="AQ38" s="57" t="s">
        <v>211</v>
      </c>
      <c r="AR38" s="18"/>
      <c r="AS38" s="18" t="s">
        <v>202</v>
      </c>
      <c r="AT38" s="47">
        <v>2014</v>
      </c>
      <c r="AU38" s="47">
        <v>2014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</row>
    <row r="39" spans="1:61" ht="45">
      <c r="A39" s="48" t="s">
        <v>105</v>
      </c>
      <c r="B39" s="47">
        <f t="shared" si="5"/>
        <v>30</v>
      </c>
      <c r="C39" s="12" t="s">
        <v>210</v>
      </c>
      <c r="D39" s="12"/>
      <c r="E39" s="12"/>
      <c r="F39" s="16" t="s">
        <v>264</v>
      </c>
      <c r="G39" s="16" t="s">
        <v>265</v>
      </c>
      <c r="H39" s="16" t="s">
        <v>101</v>
      </c>
      <c r="I39" s="12" t="s">
        <v>164</v>
      </c>
      <c r="J39" s="16"/>
      <c r="K39" s="16" t="s">
        <v>187</v>
      </c>
      <c r="L39" s="21" t="s">
        <v>180</v>
      </c>
      <c r="M39" s="16" t="s">
        <v>165</v>
      </c>
      <c r="N39" s="21" t="s">
        <v>164</v>
      </c>
      <c r="O39" s="16" t="s">
        <v>235</v>
      </c>
      <c r="P39" s="18">
        <v>1800</v>
      </c>
      <c r="Q39" s="18">
        <f t="shared" si="7"/>
        <v>2124</v>
      </c>
      <c r="R39" s="18">
        <f t="shared" si="0"/>
        <v>1562.446684578073</v>
      </c>
      <c r="S39" s="24"/>
      <c r="T39" s="24">
        <v>1.0840000000000001</v>
      </c>
      <c r="U39" s="24">
        <v>1.0509999999999999</v>
      </c>
      <c r="V39" s="24">
        <v>1.0669999999999999</v>
      </c>
      <c r="W39" s="24">
        <v>1.0529999999999999</v>
      </c>
      <c r="X39" s="18">
        <v>0.9</v>
      </c>
      <c r="Y39" s="18">
        <f t="shared" si="1"/>
        <v>1799.9999999999998</v>
      </c>
      <c r="Z39" s="18">
        <f t="shared" si="2"/>
        <v>2123.9999999999995</v>
      </c>
      <c r="AA39" s="18">
        <f t="shared" si="3"/>
        <v>1799.9999999999998</v>
      </c>
      <c r="AB39" s="18">
        <f t="shared" si="4"/>
        <v>2123.9999999999995</v>
      </c>
      <c r="AC39" s="18" t="s">
        <v>226</v>
      </c>
      <c r="AD39" s="18" t="s">
        <v>192</v>
      </c>
      <c r="AE39" s="18" t="s">
        <v>285</v>
      </c>
      <c r="AF39" s="18" t="s">
        <v>271</v>
      </c>
      <c r="AG39" s="16" t="s">
        <v>229</v>
      </c>
      <c r="AH39" s="16" t="s">
        <v>275</v>
      </c>
      <c r="AI39" s="18"/>
      <c r="AJ39" s="18"/>
      <c r="AK39" s="18"/>
      <c r="AL39" s="18"/>
      <c r="AM39" s="18"/>
      <c r="AN39" s="18"/>
      <c r="AO39" s="23"/>
      <c r="AP39" s="58" t="s">
        <v>283</v>
      </c>
      <c r="AQ39" s="57" t="s">
        <v>211</v>
      </c>
      <c r="AR39" s="18"/>
      <c r="AS39" s="18" t="s">
        <v>199</v>
      </c>
      <c r="AT39" s="47">
        <v>2014</v>
      </c>
      <c r="AU39" s="47">
        <v>2014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1:61" ht="45">
      <c r="A40" s="48" t="s">
        <v>105</v>
      </c>
      <c r="B40" s="47">
        <f t="shared" si="5"/>
        <v>31</v>
      </c>
      <c r="C40" s="12" t="s">
        <v>210</v>
      </c>
      <c r="D40" s="12"/>
      <c r="E40" s="12"/>
      <c r="F40" s="16" t="s">
        <v>267</v>
      </c>
      <c r="G40" s="16" t="s">
        <v>266</v>
      </c>
      <c r="H40" s="16" t="s">
        <v>101</v>
      </c>
      <c r="I40" s="12" t="s">
        <v>176</v>
      </c>
      <c r="J40" s="16"/>
      <c r="K40" s="16" t="s">
        <v>187</v>
      </c>
      <c r="L40" s="21" t="s">
        <v>180</v>
      </c>
      <c r="M40" s="16" t="s">
        <v>174</v>
      </c>
      <c r="N40" s="21" t="s">
        <v>175</v>
      </c>
      <c r="O40" s="16" t="s">
        <v>235</v>
      </c>
      <c r="P40" s="18">
        <v>200</v>
      </c>
      <c r="Q40" s="18">
        <f t="shared" si="7"/>
        <v>236</v>
      </c>
      <c r="R40" s="18">
        <f t="shared" si="0"/>
        <v>173.60518717534148</v>
      </c>
      <c r="S40" s="24"/>
      <c r="T40" s="24">
        <v>1.0840000000000001</v>
      </c>
      <c r="U40" s="24">
        <v>1.0509999999999999</v>
      </c>
      <c r="V40" s="24">
        <v>1.0669999999999999</v>
      </c>
      <c r="W40" s="24">
        <v>1.0529999999999999</v>
      </c>
      <c r="X40" s="18">
        <v>0.9</v>
      </c>
      <c r="Y40" s="18">
        <f t="shared" si="1"/>
        <v>200</v>
      </c>
      <c r="Z40" s="18">
        <f t="shared" si="2"/>
        <v>236</v>
      </c>
      <c r="AA40" s="18">
        <f t="shared" si="3"/>
        <v>200</v>
      </c>
      <c r="AB40" s="18">
        <f t="shared" si="4"/>
        <v>236</v>
      </c>
      <c r="AC40" s="18" t="s">
        <v>226</v>
      </c>
      <c r="AD40" s="18" t="s">
        <v>192</v>
      </c>
      <c r="AE40" s="18" t="s">
        <v>285</v>
      </c>
      <c r="AF40" s="18" t="s">
        <v>271</v>
      </c>
      <c r="AG40" s="16" t="s">
        <v>234</v>
      </c>
      <c r="AH40" s="16" t="s">
        <v>279</v>
      </c>
      <c r="AI40" s="18"/>
      <c r="AJ40" s="18"/>
      <c r="AK40" s="18"/>
      <c r="AL40" s="18"/>
      <c r="AM40" s="18"/>
      <c r="AN40" s="18"/>
      <c r="AO40" s="23"/>
      <c r="AP40" s="58" t="s">
        <v>283</v>
      </c>
      <c r="AQ40" s="57" t="s">
        <v>211</v>
      </c>
      <c r="AR40" s="18"/>
      <c r="AS40" s="18" t="s">
        <v>199</v>
      </c>
      <c r="AT40" s="47">
        <v>2014</v>
      </c>
      <c r="AU40" s="47">
        <v>2014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</row>
    <row r="41" spans="1:61" ht="45">
      <c r="A41" s="48" t="s">
        <v>105</v>
      </c>
      <c r="B41" s="47">
        <f t="shared" si="5"/>
        <v>32</v>
      </c>
      <c r="C41" s="12" t="s">
        <v>210</v>
      </c>
      <c r="D41" s="12"/>
      <c r="E41" s="12"/>
      <c r="F41" s="16" t="s">
        <v>268</v>
      </c>
      <c r="G41" s="16" t="s">
        <v>269</v>
      </c>
      <c r="H41" s="16" t="s">
        <v>101</v>
      </c>
      <c r="I41" s="12" t="s">
        <v>173</v>
      </c>
      <c r="J41" s="16"/>
      <c r="K41" s="16" t="s">
        <v>186</v>
      </c>
      <c r="L41" s="21" t="s">
        <v>181</v>
      </c>
      <c r="M41" s="16" t="s">
        <v>171</v>
      </c>
      <c r="N41" s="21" t="s">
        <v>172</v>
      </c>
      <c r="O41" s="16" t="s">
        <v>235</v>
      </c>
      <c r="P41" s="18">
        <v>190.8</v>
      </c>
      <c r="Q41" s="18">
        <f>P41*1.18</f>
        <v>225.14400000000001</v>
      </c>
      <c r="R41" s="18">
        <f t="shared" si="0"/>
        <v>165.61934856527577</v>
      </c>
      <c r="S41" s="24"/>
      <c r="T41" s="24">
        <v>1.0840000000000001</v>
      </c>
      <c r="U41" s="24">
        <v>1.0509999999999999</v>
      </c>
      <c r="V41" s="24">
        <v>1.0669999999999999</v>
      </c>
      <c r="W41" s="24">
        <v>1.0529999999999999</v>
      </c>
      <c r="X41" s="18">
        <v>0.9</v>
      </c>
      <c r="Y41" s="18">
        <f t="shared" si="1"/>
        <v>190.8</v>
      </c>
      <c r="Z41" s="18">
        <f t="shared" si="2"/>
        <v>225.14400000000001</v>
      </c>
      <c r="AA41" s="18">
        <f t="shared" si="3"/>
        <v>190.8</v>
      </c>
      <c r="AB41" s="18">
        <f t="shared" si="4"/>
        <v>225.14400000000001</v>
      </c>
      <c r="AC41" s="18" t="s">
        <v>227</v>
      </c>
      <c r="AD41" s="18" t="s">
        <v>192</v>
      </c>
      <c r="AE41" s="18" t="s">
        <v>285</v>
      </c>
      <c r="AF41" s="18" t="s">
        <v>271</v>
      </c>
      <c r="AG41" s="16" t="s">
        <v>280</v>
      </c>
      <c r="AH41" s="16" t="s">
        <v>281</v>
      </c>
      <c r="AI41" s="18"/>
      <c r="AJ41" s="18"/>
      <c r="AK41" s="18"/>
      <c r="AL41" s="18"/>
      <c r="AM41" s="18"/>
      <c r="AN41" s="18"/>
      <c r="AO41" s="23"/>
      <c r="AP41" s="58" t="s">
        <v>283</v>
      </c>
      <c r="AQ41" s="57" t="s">
        <v>211</v>
      </c>
      <c r="AR41" s="18"/>
      <c r="AS41" s="18" t="s">
        <v>197</v>
      </c>
      <c r="AT41" s="47">
        <v>2014</v>
      </c>
      <c r="AU41" s="47">
        <v>2014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</row>
    <row r="42" spans="1:61" ht="75">
      <c r="A42" s="48" t="s">
        <v>104</v>
      </c>
      <c r="B42" s="47">
        <f t="shared" si="5"/>
        <v>33</v>
      </c>
      <c r="C42" s="12" t="s">
        <v>210</v>
      </c>
      <c r="D42" s="12"/>
      <c r="E42" s="12"/>
      <c r="F42" s="30" t="s">
        <v>245</v>
      </c>
      <c r="G42" s="30">
        <v>3020000</v>
      </c>
      <c r="H42" s="16" t="s">
        <v>101</v>
      </c>
      <c r="I42" s="28" t="s">
        <v>178</v>
      </c>
      <c r="J42" s="16"/>
      <c r="K42" s="16" t="s">
        <v>186</v>
      </c>
      <c r="L42" s="16" t="s">
        <v>179</v>
      </c>
      <c r="M42" s="16" t="s">
        <v>185</v>
      </c>
      <c r="N42" s="21" t="s">
        <v>153</v>
      </c>
      <c r="O42" s="16" t="s">
        <v>235</v>
      </c>
      <c r="P42" s="18">
        <v>1271.18644067797</v>
      </c>
      <c r="Q42" s="18">
        <f>P42*1.18</f>
        <v>1500.0000000000045</v>
      </c>
      <c r="R42" s="18">
        <f t="shared" si="0"/>
        <v>1103.4227998432755</v>
      </c>
      <c r="S42" s="24"/>
      <c r="T42" s="24">
        <v>1.0840000000000001</v>
      </c>
      <c r="U42" s="24">
        <v>1.0509999999999999</v>
      </c>
      <c r="V42" s="24">
        <v>1.0669999999999999</v>
      </c>
      <c r="W42" s="24">
        <v>1.0529999999999999</v>
      </c>
      <c r="X42" s="18">
        <v>0.9</v>
      </c>
      <c r="Y42" s="18">
        <f t="shared" si="1"/>
        <v>1271.18644067797</v>
      </c>
      <c r="Z42" s="18">
        <f t="shared" si="2"/>
        <v>1500.0000000000045</v>
      </c>
      <c r="AA42" s="18">
        <f t="shared" si="3"/>
        <v>1271.18644067797</v>
      </c>
      <c r="AB42" s="18">
        <f t="shared" si="4"/>
        <v>1500.0000000000045</v>
      </c>
      <c r="AC42" s="18" t="s">
        <v>227</v>
      </c>
      <c r="AD42" s="18" t="s">
        <v>192</v>
      </c>
      <c r="AE42" s="18" t="s">
        <v>285</v>
      </c>
      <c r="AF42" s="18" t="s">
        <v>271</v>
      </c>
      <c r="AG42" s="16" t="s">
        <v>229</v>
      </c>
      <c r="AH42" s="16" t="s">
        <v>275</v>
      </c>
      <c r="AI42" s="18"/>
      <c r="AJ42" s="18"/>
      <c r="AK42" s="18"/>
      <c r="AL42" s="18"/>
      <c r="AM42" s="18"/>
      <c r="AN42" s="18" t="s">
        <v>184</v>
      </c>
      <c r="AO42" s="23">
        <v>1</v>
      </c>
      <c r="AP42" s="58" t="s">
        <v>283</v>
      </c>
      <c r="AQ42" s="57" t="s">
        <v>211</v>
      </c>
      <c r="AR42" s="18"/>
      <c r="AS42" s="18" t="s">
        <v>199</v>
      </c>
      <c r="AT42" s="47">
        <v>2014</v>
      </c>
      <c r="AU42" s="47">
        <v>2014</v>
      </c>
      <c r="AV42" s="18"/>
      <c r="AW42" s="18"/>
      <c r="AX42" s="18"/>
      <c r="AY42" s="18"/>
      <c r="AZ42" s="18"/>
      <c r="BA42" s="59" t="s">
        <v>204</v>
      </c>
      <c r="BB42" s="18"/>
      <c r="BC42" s="18"/>
      <c r="BD42" s="18"/>
      <c r="BE42" s="18"/>
      <c r="BF42" s="18"/>
      <c r="BG42" s="18"/>
      <c r="BH42" s="18"/>
      <c r="BI42" s="29"/>
    </row>
    <row r="43" spans="1:61" ht="75">
      <c r="A43" s="48" t="s">
        <v>105</v>
      </c>
      <c r="B43" s="47">
        <f t="shared" si="5"/>
        <v>34</v>
      </c>
      <c r="C43" s="12" t="s">
        <v>210</v>
      </c>
      <c r="D43" s="12"/>
      <c r="E43" s="12"/>
      <c r="F43" s="16" t="s">
        <v>246</v>
      </c>
      <c r="G43" s="16" t="s">
        <v>247</v>
      </c>
      <c r="H43" s="16" t="s">
        <v>101</v>
      </c>
      <c r="I43" s="28" t="s">
        <v>177</v>
      </c>
      <c r="J43" s="16"/>
      <c r="K43" s="16" t="s">
        <v>186</v>
      </c>
      <c r="L43" s="16" t="s">
        <v>179</v>
      </c>
      <c r="M43" s="16" t="s">
        <v>185</v>
      </c>
      <c r="N43" s="21" t="s">
        <v>153</v>
      </c>
      <c r="O43" s="16" t="s">
        <v>235</v>
      </c>
      <c r="P43" s="18">
        <v>508.47457627118598</v>
      </c>
      <c r="Q43" s="18">
        <f>P43*1.18</f>
        <v>599.99999999999943</v>
      </c>
      <c r="R43" s="18">
        <f t="shared" si="0"/>
        <v>441.36911993730843</v>
      </c>
      <c r="S43" s="24"/>
      <c r="T43" s="24">
        <v>1.0840000000000001</v>
      </c>
      <c r="U43" s="24">
        <v>1.0509999999999999</v>
      </c>
      <c r="V43" s="24">
        <v>1.0669999999999999</v>
      </c>
      <c r="W43" s="24">
        <v>1.0529999999999999</v>
      </c>
      <c r="X43" s="18">
        <v>0.9</v>
      </c>
      <c r="Y43" s="18">
        <f t="shared" si="1"/>
        <v>508.47457627118598</v>
      </c>
      <c r="Z43" s="18">
        <f t="shared" si="2"/>
        <v>599.99999999999943</v>
      </c>
      <c r="AA43" s="18">
        <f t="shared" si="3"/>
        <v>508.47457627118598</v>
      </c>
      <c r="AB43" s="18">
        <f t="shared" si="4"/>
        <v>599.99999999999943</v>
      </c>
      <c r="AC43" s="18" t="s">
        <v>227</v>
      </c>
      <c r="AD43" s="18" t="s">
        <v>192</v>
      </c>
      <c r="AE43" s="18" t="s">
        <v>285</v>
      </c>
      <c r="AF43" s="18" t="s">
        <v>271</v>
      </c>
      <c r="AG43" s="16" t="s">
        <v>229</v>
      </c>
      <c r="AH43" s="16" t="s">
        <v>275</v>
      </c>
      <c r="AI43" s="18"/>
      <c r="AJ43" s="18"/>
      <c r="AK43" s="18"/>
      <c r="AL43" s="18"/>
      <c r="AM43" s="18"/>
      <c r="AN43" s="18"/>
      <c r="AO43" s="23"/>
      <c r="AP43" s="58" t="s">
        <v>283</v>
      </c>
      <c r="AQ43" s="57" t="s">
        <v>211</v>
      </c>
      <c r="AR43" s="18"/>
      <c r="AS43" s="18" t="s">
        <v>199</v>
      </c>
      <c r="AT43" s="47">
        <v>2014</v>
      </c>
      <c r="AU43" s="47">
        <v>2014</v>
      </c>
      <c r="AV43" s="18"/>
      <c r="AW43" s="18"/>
      <c r="AX43" s="18"/>
      <c r="AY43" s="18"/>
      <c r="AZ43" s="18"/>
      <c r="BA43" s="59" t="s">
        <v>204</v>
      </c>
      <c r="BB43" s="18"/>
      <c r="BC43" s="18"/>
      <c r="BD43" s="18"/>
      <c r="BE43" s="18"/>
      <c r="BF43" s="18"/>
      <c r="BG43" s="18"/>
      <c r="BH43" s="18"/>
      <c r="BI43" s="29"/>
    </row>
    <row r="44" spans="1:61" ht="45">
      <c r="A44" s="48" t="s">
        <v>104</v>
      </c>
      <c r="B44" s="47">
        <f t="shared" si="5"/>
        <v>35</v>
      </c>
      <c r="C44" s="12" t="s">
        <v>210</v>
      </c>
      <c r="D44" s="12"/>
      <c r="E44" s="12"/>
      <c r="F44" s="30" t="s">
        <v>245</v>
      </c>
      <c r="G44" s="30">
        <v>3020000</v>
      </c>
      <c r="H44" s="16" t="s">
        <v>101</v>
      </c>
      <c r="I44" s="50" t="s">
        <v>112</v>
      </c>
      <c r="J44" s="16"/>
      <c r="K44" s="16" t="s">
        <v>186</v>
      </c>
      <c r="L44" s="16" t="s">
        <v>179</v>
      </c>
      <c r="M44" s="16" t="s">
        <v>185</v>
      </c>
      <c r="N44" s="21" t="s">
        <v>153</v>
      </c>
      <c r="O44" s="16" t="s">
        <v>235</v>
      </c>
      <c r="P44" s="18">
        <v>1250</v>
      </c>
      <c r="Q44" s="18">
        <f t="shared" si="7"/>
        <v>1475</v>
      </c>
      <c r="R44" s="18">
        <f t="shared" si="0"/>
        <v>1085.0324198458843</v>
      </c>
      <c r="S44" s="24"/>
      <c r="T44" s="24">
        <v>1.0840000000000001</v>
      </c>
      <c r="U44" s="24">
        <v>1.0509999999999999</v>
      </c>
      <c r="V44" s="24">
        <v>1.0669999999999999</v>
      </c>
      <c r="W44" s="24">
        <v>1.0529999999999999</v>
      </c>
      <c r="X44" s="18">
        <v>0.9</v>
      </c>
      <c r="Y44" s="18">
        <f t="shared" si="1"/>
        <v>1250.0000000000002</v>
      </c>
      <c r="Z44" s="18">
        <f t="shared" si="2"/>
        <v>1475.0000000000002</v>
      </c>
      <c r="AA44" s="18">
        <f t="shared" si="3"/>
        <v>1250.0000000000002</v>
      </c>
      <c r="AB44" s="18">
        <f t="shared" si="4"/>
        <v>1475.0000000000002</v>
      </c>
      <c r="AC44" s="18" t="s">
        <v>227</v>
      </c>
      <c r="AD44" s="18" t="s">
        <v>192</v>
      </c>
      <c r="AE44" s="18" t="s">
        <v>285</v>
      </c>
      <c r="AF44" s="18" t="s">
        <v>271</v>
      </c>
      <c r="AG44" s="16" t="s">
        <v>232</v>
      </c>
      <c r="AH44" s="16" t="s">
        <v>277</v>
      </c>
      <c r="AI44" s="18"/>
      <c r="AJ44" s="18"/>
      <c r="AK44" s="18"/>
      <c r="AL44" s="18"/>
      <c r="AM44" s="18"/>
      <c r="AN44" s="18"/>
      <c r="AO44" s="23"/>
      <c r="AP44" s="58" t="s">
        <v>283</v>
      </c>
      <c r="AQ44" s="57" t="s">
        <v>211</v>
      </c>
      <c r="AR44" s="18"/>
      <c r="AS44" s="18" t="s">
        <v>198</v>
      </c>
      <c r="AT44" s="47">
        <v>2014</v>
      </c>
      <c r="AU44" s="47">
        <v>2014</v>
      </c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</row>
    <row r="45" spans="1:61" ht="45">
      <c r="A45" s="48" t="s">
        <v>102</v>
      </c>
      <c r="B45" s="47">
        <f t="shared" si="5"/>
        <v>36</v>
      </c>
      <c r="C45" s="12" t="s">
        <v>210</v>
      </c>
      <c r="D45" s="12"/>
      <c r="E45" s="12"/>
      <c r="F45" s="30" t="s">
        <v>270</v>
      </c>
      <c r="G45" s="30">
        <v>3410111</v>
      </c>
      <c r="H45" s="16" t="s">
        <v>101</v>
      </c>
      <c r="I45" s="28" t="s">
        <v>117</v>
      </c>
      <c r="J45" s="16"/>
      <c r="K45" s="16" t="s">
        <v>186</v>
      </c>
      <c r="L45" s="16" t="s">
        <v>179</v>
      </c>
      <c r="M45" s="16" t="s">
        <v>185</v>
      </c>
      <c r="N45" s="21" t="s">
        <v>153</v>
      </c>
      <c r="O45" s="16" t="s">
        <v>235</v>
      </c>
      <c r="P45" s="18">
        <v>656.66101694915255</v>
      </c>
      <c r="Q45" s="18">
        <f t="shared" si="7"/>
        <v>774.86</v>
      </c>
      <c r="R45" s="18">
        <f t="shared" si="0"/>
        <v>569.99879379103857</v>
      </c>
      <c r="S45" s="24"/>
      <c r="T45" s="24">
        <v>1.0840000000000001</v>
      </c>
      <c r="U45" s="24">
        <v>1.0509999999999999</v>
      </c>
      <c r="V45" s="24">
        <v>1.0669999999999999</v>
      </c>
      <c r="W45" s="24">
        <v>1.0529999999999999</v>
      </c>
      <c r="X45" s="18">
        <v>0.9</v>
      </c>
      <c r="Y45" s="18">
        <f t="shared" si="1"/>
        <v>656.66101694915267</v>
      </c>
      <c r="Z45" s="18">
        <f t="shared" si="2"/>
        <v>774.86000000000013</v>
      </c>
      <c r="AA45" s="18">
        <f t="shared" si="3"/>
        <v>656.66101694915267</v>
      </c>
      <c r="AB45" s="18">
        <f t="shared" si="4"/>
        <v>774.86000000000013</v>
      </c>
      <c r="AC45" s="18" t="s">
        <v>227</v>
      </c>
      <c r="AD45" s="18" t="s">
        <v>192</v>
      </c>
      <c r="AE45" s="18" t="s">
        <v>285</v>
      </c>
      <c r="AF45" s="18" t="s">
        <v>271</v>
      </c>
      <c r="AG45" s="16" t="s">
        <v>232</v>
      </c>
      <c r="AH45" s="16" t="s">
        <v>277</v>
      </c>
      <c r="AI45" s="18"/>
      <c r="AJ45" s="18"/>
      <c r="AK45" s="18"/>
      <c r="AL45" s="18"/>
      <c r="AM45" s="18"/>
      <c r="AN45" s="18" t="s">
        <v>184</v>
      </c>
      <c r="AO45" s="23">
        <v>2</v>
      </c>
      <c r="AP45" s="58" t="s">
        <v>283</v>
      </c>
      <c r="AQ45" s="57" t="s">
        <v>211</v>
      </c>
      <c r="AR45" s="18"/>
      <c r="AS45" s="18" t="s">
        <v>198</v>
      </c>
      <c r="AT45" s="47">
        <v>2014</v>
      </c>
      <c r="AU45" s="47">
        <v>2014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</row>
    <row r="46" spans="1:61" ht="45">
      <c r="A46" s="48" t="s">
        <v>102</v>
      </c>
      <c r="B46" s="47">
        <f t="shared" si="5"/>
        <v>37</v>
      </c>
      <c r="C46" s="12" t="s">
        <v>210</v>
      </c>
      <c r="D46" s="12"/>
      <c r="E46" s="12"/>
      <c r="F46" s="30" t="s">
        <v>270</v>
      </c>
      <c r="G46" s="30">
        <v>3410111</v>
      </c>
      <c r="H46" s="16" t="s">
        <v>101</v>
      </c>
      <c r="I46" s="28" t="s">
        <v>117</v>
      </c>
      <c r="J46" s="16"/>
      <c r="K46" s="16" t="s">
        <v>186</v>
      </c>
      <c r="L46" s="16" t="s">
        <v>179</v>
      </c>
      <c r="M46" s="16" t="s">
        <v>185</v>
      </c>
      <c r="N46" s="21" t="s">
        <v>153</v>
      </c>
      <c r="O46" s="16" t="s">
        <v>235</v>
      </c>
      <c r="P46" s="18">
        <v>1313.3220338983051</v>
      </c>
      <c r="Q46" s="18">
        <f t="shared" si="7"/>
        <v>1549.72</v>
      </c>
      <c r="R46" s="18">
        <f t="shared" ref="R46" si="22">P46/(T46*U46*V46*W46)/X46</f>
        <v>1139.9975875820771</v>
      </c>
      <c r="S46" s="24"/>
      <c r="T46" s="24">
        <v>1.0840000000000001</v>
      </c>
      <c r="U46" s="24">
        <v>1.0509999999999999</v>
      </c>
      <c r="V46" s="24">
        <v>1.0669999999999999</v>
      </c>
      <c r="W46" s="24">
        <v>1.0529999999999999</v>
      </c>
      <c r="X46" s="18">
        <v>0.9</v>
      </c>
      <c r="Y46" s="18">
        <f t="shared" ref="Y46" si="23">R46*(T46*U46*V46*W46)*X46</f>
        <v>1313.3220338983053</v>
      </c>
      <c r="Z46" s="18">
        <f t="shared" si="2"/>
        <v>1549.7200000000003</v>
      </c>
      <c r="AA46" s="18">
        <f t="shared" ref="AA46" si="24">Y46</f>
        <v>1313.3220338983053</v>
      </c>
      <c r="AB46" s="18">
        <f t="shared" ref="AB46" si="25">Z46</f>
        <v>1549.7200000000003</v>
      </c>
      <c r="AC46" s="18" t="s">
        <v>227</v>
      </c>
      <c r="AD46" s="18" t="s">
        <v>192</v>
      </c>
      <c r="AE46" s="18" t="s">
        <v>285</v>
      </c>
      <c r="AF46" s="18" t="s">
        <v>271</v>
      </c>
      <c r="AG46" s="16" t="s">
        <v>230</v>
      </c>
      <c r="AH46" s="16" t="s">
        <v>282</v>
      </c>
      <c r="AI46" s="18"/>
      <c r="AJ46" s="18"/>
      <c r="AK46" s="18"/>
      <c r="AL46" s="18"/>
      <c r="AM46" s="18"/>
      <c r="AN46" s="18" t="s">
        <v>184</v>
      </c>
      <c r="AO46" s="23">
        <v>4</v>
      </c>
      <c r="AP46" s="58" t="s">
        <v>283</v>
      </c>
      <c r="AQ46" s="57" t="s">
        <v>211</v>
      </c>
      <c r="AR46" s="18"/>
      <c r="AS46" s="18" t="s">
        <v>197</v>
      </c>
      <c r="AT46" s="47">
        <v>2014</v>
      </c>
      <c r="AU46" s="47">
        <v>2014</v>
      </c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</row>
  </sheetData>
  <mergeCells count="57"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  <mergeCell ref="R6:Z6"/>
    <mergeCell ref="AA6:AB7"/>
    <mergeCell ref="AC6:AC8"/>
    <mergeCell ref="AD6:AH6"/>
    <mergeCell ref="AI6:AJ6"/>
    <mergeCell ref="AK6:AT6"/>
    <mergeCell ref="AL7:AL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3" fitToWidth="3" orientation="landscape" r:id="rId1"/>
  <colBreaks count="1" manualBreakCount="1">
    <brk id="1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J14" sqref="J14"/>
    </sheetView>
  </sheetViews>
  <sheetFormatPr defaultRowHeight="15"/>
  <cols>
    <col min="2" max="2" width="8.85546875" customWidth="1"/>
    <col min="3" max="3" width="13.85546875" customWidth="1"/>
    <col min="5" max="6" width="8.85546875" customWidth="1"/>
    <col min="8" max="8" width="44.140625" customWidth="1"/>
    <col min="9" max="9" width="9.5703125" customWidth="1"/>
    <col min="10" max="11" width="12.71093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19" width="12.85546875" customWidth="1"/>
    <col min="20" max="20" width="14.42578125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284</v>
      </c>
    </row>
    <row r="3" spans="1:24" s="82" customFormat="1" ht="23.25">
      <c r="A3" s="82" t="s">
        <v>62</v>
      </c>
    </row>
    <row r="6" spans="1:24" s="3" customFormat="1" ht="41.25" customHeight="1">
      <c r="A6" s="68" t="s">
        <v>39</v>
      </c>
      <c r="B6" s="68" t="s">
        <v>18</v>
      </c>
      <c r="C6" s="67" t="s">
        <v>20</v>
      </c>
      <c r="D6" s="67"/>
      <c r="E6" s="68" t="s">
        <v>41</v>
      </c>
      <c r="F6" s="68" t="s">
        <v>42</v>
      </c>
      <c r="G6" s="68" t="s">
        <v>21</v>
      </c>
      <c r="H6" s="68" t="s">
        <v>22</v>
      </c>
      <c r="I6" s="68" t="s">
        <v>61</v>
      </c>
      <c r="J6" s="63" t="s">
        <v>54</v>
      </c>
      <c r="K6" s="63"/>
      <c r="L6" s="68" t="s">
        <v>48</v>
      </c>
      <c r="M6" s="4"/>
      <c r="N6" s="68" t="s">
        <v>40</v>
      </c>
      <c r="O6" s="68"/>
      <c r="P6" s="68"/>
      <c r="Q6" s="68"/>
      <c r="R6" s="68"/>
      <c r="S6" s="68"/>
      <c r="T6" s="68"/>
      <c r="U6" s="68"/>
      <c r="V6" s="68"/>
      <c r="W6" s="68"/>
      <c r="X6" s="68" t="s">
        <v>56</v>
      </c>
    </row>
    <row r="7" spans="1:24" s="3" customFormat="1" ht="79.5" customHeight="1">
      <c r="A7" s="68"/>
      <c r="B7" s="68"/>
      <c r="C7" s="68" t="s">
        <v>59</v>
      </c>
      <c r="D7" s="68" t="s">
        <v>60</v>
      </c>
      <c r="E7" s="68"/>
      <c r="F7" s="68"/>
      <c r="G7" s="68"/>
      <c r="H7" s="68"/>
      <c r="I7" s="68"/>
      <c r="J7" s="63"/>
      <c r="K7" s="63"/>
      <c r="L7" s="68"/>
      <c r="M7" s="68" t="s">
        <v>49</v>
      </c>
      <c r="N7" s="63" t="s">
        <v>37</v>
      </c>
      <c r="O7" s="67" t="s">
        <v>38</v>
      </c>
      <c r="P7" s="67" t="s">
        <v>24</v>
      </c>
      <c r="Q7" s="67"/>
      <c r="R7" s="67" t="s">
        <v>44</v>
      </c>
      <c r="S7" s="67" t="s">
        <v>34</v>
      </c>
      <c r="T7" s="67"/>
      <c r="U7" s="87" t="s">
        <v>32</v>
      </c>
      <c r="V7" s="67" t="s">
        <v>29</v>
      </c>
      <c r="W7" s="86" t="s">
        <v>30</v>
      </c>
      <c r="X7" s="68"/>
    </row>
    <row r="8" spans="1:24" s="3" customFormat="1" ht="25.5">
      <c r="A8" s="68"/>
      <c r="B8" s="68"/>
      <c r="C8" s="68"/>
      <c r="D8" s="68"/>
      <c r="E8" s="68"/>
      <c r="F8" s="68"/>
      <c r="G8" s="68"/>
      <c r="H8" s="68"/>
      <c r="I8" s="68"/>
      <c r="J8" s="8" t="s">
        <v>52</v>
      </c>
      <c r="K8" s="8" t="s">
        <v>53</v>
      </c>
      <c r="L8" s="68"/>
      <c r="M8" s="68"/>
      <c r="N8" s="63"/>
      <c r="O8" s="67"/>
      <c r="P8" s="25" t="s">
        <v>43</v>
      </c>
      <c r="Q8" s="25" t="s">
        <v>36</v>
      </c>
      <c r="R8" s="67"/>
      <c r="S8" s="25" t="s">
        <v>35</v>
      </c>
      <c r="T8" s="25" t="s">
        <v>25</v>
      </c>
      <c r="U8" s="87"/>
      <c r="V8" s="67"/>
      <c r="W8" s="86"/>
      <c r="X8" s="68"/>
    </row>
    <row r="9" spans="1:24" s="35" customFormat="1" ht="12.75">
      <c r="A9" s="26">
        <v>1</v>
      </c>
      <c r="B9" s="26">
        <v>2</v>
      </c>
      <c r="C9" s="26">
        <v>3</v>
      </c>
      <c r="D9" s="26">
        <v>4</v>
      </c>
      <c r="E9" s="26">
        <v>6</v>
      </c>
      <c r="F9" s="26">
        <v>6.8</v>
      </c>
      <c r="G9" s="26">
        <v>8</v>
      </c>
      <c r="H9" s="26">
        <v>9.1999999999999993</v>
      </c>
      <c r="I9" s="26">
        <v>10.4</v>
      </c>
      <c r="J9" s="26">
        <v>11.6</v>
      </c>
      <c r="K9" s="26">
        <v>12.8</v>
      </c>
      <c r="L9" s="26">
        <v>14</v>
      </c>
      <c r="M9" s="26">
        <v>15.2</v>
      </c>
      <c r="N9" s="26">
        <v>16.399999999999999</v>
      </c>
      <c r="O9" s="26">
        <v>17.600000000000001</v>
      </c>
      <c r="P9" s="26">
        <v>18.8</v>
      </c>
      <c r="Q9" s="26">
        <v>20</v>
      </c>
      <c r="R9" s="26">
        <v>21.2</v>
      </c>
      <c r="S9" s="26">
        <v>22.4</v>
      </c>
      <c r="T9" s="26">
        <v>23.6</v>
      </c>
      <c r="U9" s="26">
        <v>24.8</v>
      </c>
      <c r="V9" s="26">
        <v>26</v>
      </c>
      <c r="W9" s="26">
        <v>27.2</v>
      </c>
      <c r="X9" s="26">
        <v>28.4</v>
      </c>
    </row>
    <row r="10" spans="1:24" s="3" customFormat="1" ht="45">
      <c r="A10" s="30">
        <v>8</v>
      </c>
      <c r="B10" s="30">
        <v>1</v>
      </c>
      <c r="C10" s="31" t="s">
        <v>210</v>
      </c>
      <c r="D10" s="30"/>
      <c r="E10" s="30"/>
      <c r="F10" s="30"/>
      <c r="G10" s="30">
        <v>1</v>
      </c>
      <c r="H10" s="31" t="s">
        <v>209</v>
      </c>
      <c r="I10" s="30"/>
      <c r="J10" s="36">
        <v>745936.1</v>
      </c>
      <c r="K10" s="36">
        <f>J10*1.18</f>
        <v>880204.59799999988</v>
      </c>
      <c r="L10" s="30"/>
      <c r="M10" s="37"/>
      <c r="N10" s="38"/>
      <c r="O10" s="30"/>
      <c r="P10" s="30"/>
      <c r="Q10" s="30" t="s">
        <v>212</v>
      </c>
      <c r="R10" s="30"/>
      <c r="S10" s="58" t="s">
        <v>283</v>
      </c>
      <c r="T10" s="57" t="s">
        <v>211</v>
      </c>
      <c r="U10" s="30" t="s">
        <v>214</v>
      </c>
      <c r="V10" s="33">
        <v>41640</v>
      </c>
      <c r="W10" s="33">
        <v>42004</v>
      </c>
      <c r="X10" s="30"/>
    </row>
    <row r="11" spans="1:24" s="3" customFormat="1" ht="45">
      <c r="A11" s="30">
        <v>8</v>
      </c>
      <c r="B11" s="30">
        <v>2</v>
      </c>
      <c r="C11" s="31" t="s">
        <v>210</v>
      </c>
      <c r="D11" s="30"/>
      <c r="E11" s="30"/>
      <c r="F11" s="30"/>
      <c r="G11" s="30">
        <v>1</v>
      </c>
      <c r="H11" s="31" t="s">
        <v>208</v>
      </c>
      <c r="I11" s="30"/>
      <c r="J11" s="36">
        <v>507121.9</v>
      </c>
      <c r="K11" s="36">
        <f t="shared" ref="K11:K14" si="0">J11*1.18</f>
        <v>598403.84199999995</v>
      </c>
      <c r="L11" s="30"/>
      <c r="M11" s="37"/>
      <c r="N11" s="38"/>
      <c r="O11" s="30"/>
      <c r="P11" s="30"/>
      <c r="Q11" s="30" t="s">
        <v>92</v>
      </c>
      <c r="R11" s="30"/>
      <c r="S11" s="58" t="s">
        <v>283</v>
      </c>
      <c r="T11" s="57" t="s">
        <v>211</v>
      </c>
      <c r="U11" s="30" t="s">
        <v>214</v>
      </c>
      <c r="V11" s="33">
        <v>41640</v>
      </c>
      <c r="W11" s="33">
        <v>42004</v>
      </c>
      <c r="X11" s="30"/>
    </row>
    <row r="12" spans="1:24" ht="60">
      <c r="A12" s="30">
        <v>8</v>
      </c>
      <c r="B12" s="30">
        <v>3</v>
      </c>
      <c r="C12" s="31" t="s">
        <v>210</v>
      </c>
      <c r="D12" s="9"/>
      <c r="E12" s="30"/>
      <c r="F12" s="30"/>
      <c r="G12" s="30">
        <v>1</v>
      </c>
      <c r="H12" s="32" t="s">
        <v>207</v>
      </c>
      <c r="I12" s="9"/>
      <c r="J12" s="36">
        <v>929383</v>
      </c>
      <c r="K12" s="36">
        <f t="shared" si="0"/>
        <v>1096671.94</v>
      </c>
      <c r="L12" s="9"/>
      <c r="M12" s="56" t="s">
        <v>215</v>
      </c>
      <c r="N12" s="40"/>
      <c r="O12" s="9"/>
      <c r="P12" s="9"/>
      <c r="Q12" s="30" t="s">
        <v>212</v>
      </c>
      <c r="R12" s="9"/>
      <c r="S12" s="58" t="s">
        <v>283</v>
      </c>
      <c r="T12" s="57" t="s">
        <v>211</v>
      </c>
      <c r="U12" s="30" t="s">
        <v>214</v>
      </c>
      <c r="V12" s="33">
        <v>41640</v>
      </c>
      <c r="W12" s="33">
        <v>42004</v>
      </c>
      <c r="X12" s="9"/>
    </row>
    <row r="13" spans="1:24" ht="45">
      <c r="A13" s="30">
        <v>8</v>
      </c>
      <c r="B13" s="30">
        <v>4</v>
      </c>
      <c r="C13" s="31" t="s">
        <v>210</v>
      </c>
      <c r="D13" s="9"/>
      <c r="E13" s="30"/>
      <c r="F13" s="30"/>
      <c r="G13" s="30">
        <v>1</v>
      </c>
      <c r="H13" s="32" t="s">
        <v>216</v>
      </c>
      <c r="I13" s="9"/>
      <c r="J13" s="36">
        <v>1135758.6000000001</v>
      </c>
      <c r="K13" s="36">
        <f t="shared" si="0"/>
        <v>1340195.148</v>
      </c>
      <c r="L13" s="9"/>
      <c r="M13" s="39" t="s">
        <v>217</v>
      </c>
      <c r="N13" s="40"/>
      <c r="O13" s="9"/>
      <c r="P13" s="9"/>
      <c r="Q13" s="30" t="s">
        <v>212</v>
      </c>
      <c r="R13" s="9"/>
      <c r="S13" s="58" t="s">
        <v>283</v>
      </c>
      <c r="T13" s="57" t="s">
        <v>211</v>
      </c>
      <c r="U13" s="30" t="s">
        <v>214</v>
      </c>
      <c r="V13" s="33">
        <v>41640</v>
      </c>
      <c r="W13" s="33">
        <v>42004</v>
      </c>
      <c r="X13" s="9"/>
    </row>
    <row r="14" spans="1:24" ht="45">
      <c r="A14" s="30">
        <v>8</v>
      </c>
      <c r="B14" s="30">
        <v>5</v>
      </c>
      <c r="C14" s="31" t="s">
        <v>210</v>
      </c>
      <c r="D14" s="9"/>
      <c r="E14" s="30"/>
      <c r="F14" s="30"/>
      <c r="G14" s="30">
        <v>1</v>
      </c>
      <c r="H14" s="32" t="s">
        <v>206</v>
      </c>
      <c r="I14" s="9"/>
      <c r="J14" s="36">
        <v>1800</v>
      </c>
      <c r="K14" s="36">
        <f t="shared" si="0"/>
        <v>2124</v>
      </c>
      <c r="L14" s="9"/>
      <c r="M14" s="39"/>
      <c r="N14" s="40"/>
      <c r="O14" s="9"/>
      <c r="P14" s="9"/>
      <c r="Q14" s="34" t="s">
        <v>213</v>
      </c>
      <c r="R14" s="9"/>
      <c r="S14" s="58" t="s">
        <v>283</v>
      </c>
      <c r="T14" s="57" t="s">
        <v>211</v>
      </c>
      <c r="U14" s="30" t="s">
        <v>214</v>
      </c>
      <c r="V14" s="33">
        <v>41640</v>
      </c>
      <c r="W14" s="33">
        <v>42004</v>
      </c>
      <c r="X14" s="9"/>
    </row>
    <row r="15" spans="1:24" ht="45">
      <c r="A15" s="30">
        <v>8</v>
      </c>
      <c r="B15" s="30">
        <v>6</v>
      </c>
      <c r="C15" s="31" t="s">
        <v>210</v>
      </c>
      <c r="D15" s="9"/>
      <c r="E15" s="30"/>
      <c r="F15" s="30"/>
      <c r="G15" s="30">
        <v>1</v>
      </c>
      <c r="H15" s="31" t="s">
        <v>205</v>
      </c>
      <c r="I15" s="9"/>
      <c r="J15" s="36">
        <v>3936.5937721424434</v>
      </c>
      <c r="K15" s="36">
        <f>J15</f>
        <v>3936.5937721424434</v>
      </c>
      <c r="L15" s="9"/>
      <c r="M15" s="56" t="s">
        <v>221</v>
      </c>
      <c r="N15" s="40"/>
      <c r="O15" s="9"/>
      <c r="P15" s="9"/>
      <c r="Q15" s="34" t="s">
        <v>213</v>
      </c>
      <c r="R15" s="9"/>
      <c r="S15" s="58" t="s">
        <v>283</v>
      </c>
      <c r="T15" s="57" t="s">
        <v>211</v>
      </c>
      <c r="U15" s="30" t="s">
        <v>214</v>
      </c>
      <c r="V15" s="33">
        <v>41640</v>
      </c>
      <c r="W15" s="33">
        <v>42004</v>
      </c>
      <c r="X15" s="9"/>
    </row>
    <row r="16" spans="1:24" ht="45">
      <c r="A16" s="30">
        <v>8</v>
      </c>
      <c r="B16" s="30">
        <v>7</v>
      </c>
      <c r="C16" s="31" t="s">
        <v>210</v>
      </c>
      <c r="D16" s="9"/>
      <c r="E16" s="30"/>
      <c r="F16" s="30"/>
      <c r="G16" s="30">
        <v>1</v>
      </c>
      <c r="H16" s="32" t="s">
        <v>218</v>
      </c>
      <c r="I16" s="9"/>
      <c r="J16" s="36">
        <v>1921.77134</v>
      </c>
      <c r="K16" s="36">
        <f>J16*1.18</f>
        <v>2267.6901812000001</v>
      </c>
      <c r="L16" s="9"/>
      <c r="M16" s="56" t="s">
        <v>222</v>
      </c>
      <c r="N16" s="40"/>
      <c r="O16" s="9"/>
      <c r="P16" s="9"/>
      <c r="Q16" s="34" t="s">
        <v>213</v>
      </c>
      <c r="R16" s="9"/>
      <c r="S16" s="58" t="s">
        <v>283</v>
      </c>
      <c r="T16" s="57" t="s">
        <v>211</v>
      </c>
      <c r="U16" s="30" t="s">
        <v>214</v>
      </c>
      <c r="V16" s="33">
        <v>41640</v>
      </c>
      <c r="W16" s="33">
        <v>42004</v>
      </c>
      <c r="X16" s="9"/>
    </row>
    <row r="17" spans="1:24" ht="45">
      <c r="A17" s="30">
        <v>8</v>
      </c>
      <c r="B17" s="30">
        <v>8</v>
      </c>
      <c r="C17" s="31" t="s">
        <v>210</v>
      </c>
      <c r="D17" s="9"/>
      <c r="E17" s="30"/>
      <c r="F17" s="30"/>
      <c r="G17" s="30">
        <v>1</v>
      </c>
      <c r="H17" s="9" t="s">
        <v>219</v>
      </c>
      <c r="I17" s="9"/>
      <c r="J17" s="36">
        <v>600</v>
      </c>
      <c r="K17" s="36">
        <f>J17</f>
        <v>600</v>
      </c>
      <c r="L17" s="9"/>
      <c r="M17" s="56" t="s">
        <v>223</v>
      </c>
      <c r="N17" s="40"/>
      <c r="O17" s="9"/>
      <c r="P17" s="9"/>
      <c r="Q17" s="34" t="s">
        <v>213</v>
      </c>
      <c r="R17" s="9"/>
      <c r="S17" s="58" t="s">
        <v>283</v>
      </c>
      <c r="T17" s="57" t="s">
        <v>211</v>
      </c>
      <c r="U17" s="30" t="s">
        <v>214</v>
      </c>
      <c r="V17" s="33">
        <v>41640</v>
      </c>
      <c r="W17" s="33">
        <v>42004</v>
      </c>
      <c r="X17" s="9"/>
    </row>
    <row r="18" spans="1:24" ht="45">
      <c r="A18" s="30">
        <v>8</v>
      </c>
      <c r="B18" s="30">
        <v>9</v>
      </c>
      <c r="C18" s="31" t="s">
        <v>210</v>
      </c>
      <c r="D18" s="9"/>
      <c r="E18" s="30"/>
      <c r="F18" s="30"/>
      <c r="G18" s="30">
        <v>1</v>
      </c>
      <c r="H18" s="9" t="s">
        <v>220</v>
      </c>
      <c r="I18" s="9"/>
      <c r="J18" s="36">
        <v>1456</v>
      </c>
      <c r="K18" s="36">
        <f>J18</f>
        <v>1456</v>
      </c>
      <c r="L18" s="9"/>
      <c r="M18" s="39" t="s">
        <v>224</v>
      </c>
      <c r="N18" s="40"/>
      <c r="O18" s="9"/>
      <c r="P18" s="9"/>
      <c r="Q18" s="34" t="s">
        <v>213</v>
      </c>
      <c r="R18" s="9"/>
      <c r="S18" s="58" t="s">
        <v>283</v>
      </c>
      <c r="T18" s="57" t="s">
        <v>211</v>
      </c>
      <c r="U18" s="30" t="s">
        <v>214</v>
      </c>
      <c r="V18" s="33">
        <v>41640</v>
      </c>
      <c r="W18" s="33">
        <v>42004</v>
      </c>
      <c r="X18" s="9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H6" sqref="H6:H8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69</v>
      </c>
    </row>
    <row r="2" spans="1:25" ht="13.5" customHeight="1"/>
    <row r="3" spans="1:25" s="82" customFormat="1" ht="23.25">
      <c r="A3" s="82" t="s">
        <v>99</v>
      </c>
    </row>
    <row r="6" spans="1:25" s="3" customFormat="1" ht="84" customHeight="1">
      <c r="A6" s="68" t="s">
        <v>39</v>
      </c>
      <c r="B6" s="68" t="s">
        <v>18</v>
      </c>
      <c r="C6" s="68" t="s">
        <v>20</v>
      </c>
      <c r="D6" s="68"/>
      <c r="E6" s="68" t="s">
        <v>41</v>
      </c>
      <c r="F6" s="68" t="s">
        <v>42</v>
      </c>
      <c r="G6" s="68" t="s">
        <v>21</v>
      </c>
      <c r="H6" s="68" t="s">
        <v>22</v>
      </c>
      <c r="I6" s="68" t="s">
        <v>61</v>
      </c>
      <c r="J6" s="68" t="s">
        <v>67</v>
      </c>
      <c r="K6" s="68"/>
      <c r="L6" s="68" t="s">
        <v>48</v>
      </c>
      <c r="M6" s="91" t="s">
        <v>40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60" t="s">
        <v>56</v>
      </c>
    </row>
    <row r="7" spans="1:25" s="3" customFormat="1" ht="126" customHeight="1">
      <c r="A7" s="68"/>
      <c r="B7" s="68"/>
      <c r="C7" s="68" t="s">
        <v>59</v>
      </c>
      <c r="D7" s="68" t="s">
        <v>60</v>
      </c>
      <c r="E7" s="68"/>
      <c r="F7" s="68"/>
      <c r="G7" s="68"/>
      <c r="H7" s="68"/>
      <c r="I7" s="68"/>
      <c r="J7" s="68"/>
      <c r="K7" s="68"/>
      <c r="L7" s="68"/>
      <c r="M7" s="68" t="s">
        <v>63</v>
      </c>
      <c r="N7" s="68" t="s">
        <v>37</v>
      </c>
      <c r="O7" s="68" t="s">
        <v>38</v>
      </c>
      <c r="P7" s="68" t="s">
        <v>24</v>
      </c>
      <c r="Q7" s="68"/>
      <c r="R7" s="68" t="s">
        <v>44</v>
      </c>
      <c r="S7" s="68" t="s">
        <v>34</v>
      </c>
      <c r="T7" s="68"/>
      <c r="U7" s="90" t="s">
        <v>64</v>
      </c>
      <c r="V7" s="90" t="s">
        <v>68</v>
      </c>
      <c r="W7" s="60" t="s">
        <v>65</v>
      </c>
      <c r="X7" s="88" t="s">
        <v>66</v>
      </c>
      <c r="Y7" s="61"/>
    </row>
    <row r="8" spans="1:25" s="3" customFormat="1" ht="28.5">
      <c r="A8" s="68"/>
      <c r="B8" s="68"/>
      <c r="C8" s="68"/>
      <c r="D8" s="68"/>
      <c r="E8" s="68"/>
      <c r="F8" s="68"/>
      <c r="G8" s="68"/>
      <c r="H8" s="68"/>
      <c r="I8" s="68"/>
      <c r="J8" s="4" t="s">
        <v>52</v>
      </c>
      <c r="K8" s="4" t="s">
        <v>53</v>
      </c>
      <c r="L8" s="68"/>
      <c r="M8" s="68"/>
      <c r="N8" s="68"/>
      <c r="O8" s="68"/>
      <c r="P8" s="4" t="s">
        <v>43</v>
      </c>
      <c r="Q8" s="4" t="s">
        <v>36</v>
      </c>
      <c r="R8" s="68"/>
      <c r="S8" s="4" t="s">
        <v>35</v>
      </c>
      <c r="T8" s="4" t="s">
        <v>25</v>
      </c>
      <c r="U8" s="90"/>
      <c r="V8" s="90"/>
      <c r="W8" s="62"/>
      <c r="X8" s="89"/>
      <c r="Y8" s="62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/>
  </sheetData>
  <mergeCells count="25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E17" sqref="E17"/>
    </sheetView>
  </sheetViews>
  <sheetFormatPr defaultRowHeight="15"/>
  <cols>
    <col min="2" max="2" width="11.5703125" customWidth="1"/>
    <col min="3" max="3" width="10.85546875" customWidth="1"/>
    <col min="4" max="4" width="10.425781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1.7109375" bestFit="1" customWidth="1"/>
    <col min="14" max="14" width="17" customWidth="1"/>
    <col min="15" max="16" width="11.7109375" bestFit="1" customWidth="1"/>
    <col min="17" max="17" width="12.42578125" bestFit="1" customWidth="1"/>
    <col min="18" max="19" width="11.7109375" bestFit="1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70</v>
      </c>
    </row>
    <row r="2" spans="1:24" ht="13.5" customHeight="1"/>
    <row r="3" spans="1:24" s="82" customFormat="1" ht="23.25">
      <c r="A3" s="82" t="s">
        <v>98</v>
      </c>
    </row>
    <row r="6" spans="1:24" s="3" customFormat="1" ht="79.5" customHeight="1">
      <c r="A6" s="68" t="s">
        <v>39</v>
      </c>
      <c r="B6" s="68" t="s">
        <v>18</v>
      </c>
      <c r="C6" s="68" t="s">
        <v>20</v>
      </c>
      <c r="D6" s="68"/>
      <c r="E6" s="68" t="s">
        <v>41</v>
      </c>
      <c r="F6" s="68" t="s">
        <v>42</v>
      </c>
      <c r="G6" s="68" t="s">
        <v>21</v>
      </c>
      <c r="H6" s="68" t="s">
        <v>22</v>
      </c>
      <c r="I6" s="68" t="s">
        <v>61</v>
      </c>
      <c r="J6" s="94" t="s">
        <v>95</v>
      </c>
      <c r="K6" s="95"/>
      <c r="L6" s="91" t="s">
        <v>40</v>
      </c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  <c r="X6" s="60" t="s">
        <v>56</v>
      </c>
    </row>
    <row r="7" spans="1:24" s="3" customFormat="1" ht="126" customHeight="1">
      <c r="A7" s="68"/>
      <c r="B7" s="68"/>
      <c r="C7" s="68" t="s">
        <v>59</v>
      </c>
      <c r="D7" s="68" t="s">
        <v>80</v>
      </c>
      <c r="E7" s="68"/>
      <c r="F7" s="68"/>
      <c r="G7" s="68"/>
      <c r="H7" s="68"/>
      <c r="I7" s="68"/>
      <c r="J7" s="96"/>
      <c r="K7" s="97"/>
      <c r="L7" s="68" t="s">
        <v>49</v>
      </c>
      <c r="M7" s="68" t="s">
        <v>37</v>
      </c>
      <c r="N7" s="68" t="s">
        <v>38</v>
      </c>
      <c r="O7" s="68" t="s">
        <v>24</v>
      </c>
      <c r="P7" s="68"/>
      <c r="Q7" s="68" t="s">
        <v>44</v>
      </c>
      <c r="R7" s="68" t="s">
        <v>34</v>
      </c>
      <c r="S7" s="68"/>
      <c r="T7" s="90" t="s">
        <v>64</v>
      </c>
      <c r="U7" s="90" t="s">
        <v>68</v>
      </c>
      <c r="V7" s="68" t="s">
        <v>96</v>
      </c>
      <c r="W7" s="100" t="s">
        <v>97</v>
      </c>
      <c r="X7" s="61"/>
    </row>
    <row r="8" spans="1:24" s="3" customFormat="1" ht="28.5">
      <c r="A8" s="68"/>
      <c r="B8" s="68"/>
      <c r="C8" s="68"/>
      <c r="D8" s="68"/>
      <c r="E8" s="68"/>
      <c r="F8" s="68"/>
      <c r="G8" s="68"/>
      <c r="H8" s="68"/>
      <c r="I8" s="68"/>
      <c r="J8" s="5" t="s">
        <v>52</v>
      </c>
      <c r="K8" s="5" t="s">
        <v>53</v>
      </c>
      <c r="L8" s="68"/>
      <c r="M8" s="68"/>
      <c r="N8" s="68"/>
      <c r="O8" s="5" t="s">
        <v>43</v>
      </c>
      <c r="P8" s="5" t="s">
        <v>36</v>
      </c>
      <c r="Q8" s="68"/>
      <c r="R8" s="5" t="s">
        <v>35</v>
      </c>
      <c r="S8" s="5" t="s">
        <v>25</v>
      </c>
      <c r="T8" s="90"/>
      <c r="U8" s="90"/>
      <c r="V8" s="68"/>
      <c r="W8" s="100"/>
      <c r="X8" s="62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Справочник Вид продукции</vt:lpstr>
      <vt:lpstr>Приложение №2 План закупки</vt:lpstr>
      <vt:lpstr>Приложение №2.1 Условно-постоян</vt:lpstr>
      <vt:lpstr>Приложение №2.2  закупки у про </vt:lpstr>
      <vt:lpstr>Приложение №2.3  Долгосрочн </vt:lpstr>
      <vt:lpstr>'Приложение №2 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Фоменко Н.М.</cp:lastModifiedBy>
  <cp:lastPrinted>2013-09-17T10:19:40Z</cp:lastPrinted>
  <dcterms:created xsi:type="dcterms:W3CDTF">2011-11-18T07:59:33Z</dcterms:created>
  <dcterms:modified xsi:type="dcterms:W3CDTF">2013-12-06T06:03:35Z</dcterms:modified>
</cp:coreProperties>
</file>